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EstaPastaDeTrabalho"/>
  <bookViews>
    <workbookView xWindow="135" yWindow="30" windowWidth="19320" windowHeight="15480" tabRatio="861"/>
  </bookViews>
  <sheets>
    <sheet name="Orçamento" sheetId="2" r:id="rId1"/>
    <sheet name="Cronograma" sheetId="3" r:id="rId2"/>
  </sheets>
  <externalReferences>
    <externalReference r:id="rId3"/>
  </externalReferences>
  <definedNames>
    <definedName name="A_1">#REF!</definedName>
    <definedName name="_xlnm.Print_Area" localSheetId="1">Cronograma!$A$1:$W$49</definedName>
    <definedName name="_xlnm.Print_Area" localSheetId="0">Orçamento!$A$1:$J$381</definedName>
    <definedName name="DESONERACAO" hidden="1">IF(OR(Import.Desoneracao="DESONERADO",Import.Desoneracao="SIM"),"SIM","NÃO")</definedName>
    <definedName name="Import.Desoneracao" hidden="1">OFFSET([1]DADOS!$G$18,0,-1)</definedName>
    <definedName name="_xlnm.Print_Titles" localSheetId="1">Cronograma!$A:$C,Cronograma!$8:$11</definedName>
    <definedName name="_xlnm.Print_Titles" localSheetId="0">Orçamento!$1:$18</definedName>
    <definedName name="V_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1" i="2" l="1"/>
  <c r="I357" i="2"/>
  <c r="I362" i="2"/>
  <c r="B37" i="3"/>
  <c r="B21" i="3" l="1"/>
  <c r="B29" i="3"/>
  <c r="B35" i="3"/>
  <c r="B25" i="3"/>
  <c r="B26" i="3"/>
  <c r="B34" i="3"/>
  <c r="B27" i="3"/>
  <c r="B28" i="3"/>
  <c r="B30" i="3"/>
  <c r="B31" i="3"/>
  <c r="B32" i="3"/>
  <c r="B33" i="3"/>
  <c r="B36" i="3"/>
  <c r="A10" i="3" l="1"/>
  <c r="B24" i="3"/>
  <c r="B14" i="3"/>
  <c r="B15" i="3"/>
  <c r="B16" i="3"/>
  <c r="B18" i="3"/>
  <c r="B19" i="3"/>
  <c r="B20" i="3"/>
  <c r="B22" i="3"/>
  <c r="B23" i="3"/>
  <c r="A9" i="3"/>
  <c r="A8" i="3"/>
  <c r="A13" i="3"/>
  <c r="B13" i="3" s="1"/>
  <c r="I186" i="2" l="1"/>
  <c r="J186" i="2" s="1"/>
  <c r="I323" i="2"/>
  <c r="J323" i="2" s="1"/>
  <c r="I320" i="2"/>
  <c r="J320" i="2" s="1"/>
  <c r="B17" i="3"/>
  <c r="J361" i="2" l="1"/>
  <c r="J362" i="2"/>
  <c r="I48" i="2"/>
  <c r="J48" i="2" s="1"/>
  <c r="I38" i="2"/>
  <c r="J38" i="2" s="1"/>
  <c r="I43" i="2"/>
  <c r="J43" i="2" s="1"/>
  <c r="I39" i="2"/>
  <c r="J39" i="2" s="1"/>
  <c r="I41" i="2"/>
  <c r="J41" i="2" s="1"/>
  <c r="I45" i="2"/>
  <c r="J45" i="2" s="1"/>
  <c r="I40" i="2"/>
  <c r="J40" i="2" s="1"/>
  <c r="I47" i="2"/>
  <c r="J47" i="2" s="1"/>
  <c r="I42" i="2"/>
  <c r="J42" i="2" s="1"/>
  <c r="I44" i="2"/>
  <c r="J44" i="2" s="1"/>
  <c r="I46" i="2"/>
  <c r="J46" i="2" s="1"/>
  <c r="I262" i="2"/>
  <c r="J262" i="2" s="1"/>
  <c r="I266" i="2"/>
  <c r="J266" i="2" s="1"/>
  <c r="I267" i="2"/>
  <c r="J267" i="2" s="1"/>
  <c r="I259" i="2"/>
  <c r="J259" i="2" s="1"/>
  <c r="I265" i="2"/>
  <c r="J265" i="2" s="1"/>
  <c r="I261" i="2"/>
  <c r="J261" i="2" s="1"/>
  <c r="I264" i="2"/>
  <c r="J264" i="2" s="1"/>
  <c r="I263" i="2"/>
  <c r="J263" i="2" s="1"/>
  <c r="I260" i="2"/>
  <c r="J260" i="2" s="1"/>
  <c r="I268" i="2"/>
  <c r="J268" i="2" s="1"/>
  <c r="I258" i="2"/>
  <c r="J258" i="2" s="1"/>
  <c r="I248" i="2"/>
  <c r="J248" i="2" s="1"/>
  <c r="I246" i="2"/>
  <c r="J246" i="2" s="1"/>
  <c r="I252" i="2"/>
  <c r="J252" i="2" s="1"/>
  <c r="I223" i="2"/>
  <c r="J223" i="2" s="1"/>
  <c r="I237" i="2"/>
  <c r="J237" i="2" s="1"/>
  <c r="I220" i="2"/>
  <c r="J220" i="2" s="1"/>
  <c r="I227" i="2"/>
  <c r="J227" i="2" s="1"/>
  <c r="I245" i="2"/>
  <c r="J245" i="2" s="1"/>
  <c r="I239" i="2"/>
  <c r="J239" i="2" s="1"/>
  <c r="I221" i="2"/>
  <c r="J221" i="2" s="1"/>
  <c r="I222" i="2"/>
  <c r="J222" i="2" s="1"/>
  <c r="I240" i="2"/>
  <c r="J240" i="2" s="1"/>
  <c r="I241" i="2"/>
  <c r="J241" i="2" s="1"/>
  <c r="I256" i="2"/>
  <c r="J256" i="2" s="1"/>
  <c r="I249" i="2"/>
  <c r="J249" i="2" s="1"/>
  <c r="I231" i="2"/>
  <c r="J231" i="2" s="1"/>
  <c r="I232" i="2"/>
  <c r="J232" i="2" s="1"/>
  <c r="I234" i="2"/>
  <c r="J234" i="2" s="1"/>
  <c r="I228" i="2"/>
  <c r="J228" i="2" s="1"/>
  <c r="I254" i="2"/>
  <c r="J254" i="2" s="1"/>
  <c r="I224" i="2"/>
  <c r="J224" i="2" s="1"/>
  <c r="I230" i="2"/>
  <c r="J230" i="2" s="1"/>
  <c r="I225" i="2"/>
  <c r="J225" i="2" s="1"/>
  <c r="I247" i="2"/>
  <c r="J247" i="2" s="1"/>
  <c r="I236" i="2"/>
  <c r="J236" i="2" s="1"/>
  <c r="I238" i="2"/>
  <c r="J238" i="2" s="1"/>
  <c r="I253" i="2"/>
  <c r="J253" i="2" s="1"/>
  <c r="I255" i="2"/>
  <c r="J255" i="2" s="1"/>
  <c r="I235" i="2"/>
  <c r="J235" i="2" s="1"/>
  <c r="I250" i="2"/>
  <c r="J250" i="2" s="1"/>
  <c r="I244" i="2"/>
  <c r="J244" i="2" s="1"/>
  <c r="I242" i="2"/>
  <c r="J242" i="2" s="1"/>
  <c r="I251" i="2"/>
  <c r="J251" i="2" s="1"/>
  <c r="I243" i="2"/>
  <c r="J243" i="2" s="1"/>
  <c r="I229" i="2"/>
  <c r="J229" i="2" s="1"/>
  <c r="I207" i="2"/>
  <c r="J207" i="2" s="1"/>
  <c r="I213" i="2"/>
  <c r="J213" i="2" s="1"/>
  <c r="I209" i="2"/>
  <c r="J209" i="2" s="1"/>
  <c r="I188" i="2"/>
  <c r="J188" i="2" s="1"/>
  <c r="I189" i="2"/>
  <c r="J189" i="2" s="1"/>
  <c r="I199" i="2"/>
  <c r="J199" i="2" s="1"/>
  <c r="I218" i="2"/>
  <c r="J218" i="2" s="1"/>
  <c r="I202" i="2"/>
  <c r="J202" i="2" s="1"/>
  <c r="I192" i="2"/>
  <c r="J192" i="2" s="1"/>
  <c r="I212" i="2"/>
  <c r="J212" i="2" s="1"/>
  <c r="I211" i="2"/>
  <c r="J211" i="2" s="1"/>
  <c r="I203" i="2"/>
  <c r="J203" i="2" s="1"/>
  <c r="I198" i="2"/>
  <c r="J198" i="2" s="1"/>
  <c r="I215" i="2"/>
  <c r="J215" i="2" s="1"/>
  <c r="I214" i="2"/>
  <c r="J214" i="2" s="1"/>
  <c r="I201" i="2"/>
  <c r="J201" i="2" s="1"/>
  <c r="I210" i="2"/>
  <c r="J210" i="2" s="1"/>
  <c r="I206" i="2"/>
  <c r="J206" i="2" s="1"/>
  <c r="I205" i="2"/>
  <c r="J205" i="2" s="1"/>
  <c r="I194" i="2"/>
  <c r="J194" i="2" s="1"/>
  <c r="I197" i="2"/>
  <c r="J197" i="2" s="1"/>
  <c r="I193" i="2"/>
  <c r="J193" i="2" s="1"/>
  <c r="I195" i="2"/>
  <c r="J195" i="2" s="1"/>
  <c r="I208" i="2"/>
  <c r="J208" i="2" s="1"/>
  <c r="I217" i="2"/>
  <c r="J217" i="2" s="1"/>
  <c r="I191" i="2"/>
  <c r="J191" i="2" s="1"/>
  <c r="I196" i="2"/>
  <c r="J196" i="2" s="1"/>
  <c r="I200" i="2"/>
  <c r="J200" i="2" s="1"/>
  <c r="I204" i="2"/>
  <c r="J204" i="2" s="1"/>
  <c r="I190" i="2"/>
  <c r="J190" i="2" s="1"/>
  <c r="I216" i="2"/>
  <c r="J216" i="2" s="1"/>
  <c r="I157" i="2"/>
  <c r="J157" i="2" s="1"/>
  <c r="I185" i="2"/>
  <c r="J185" i="2" s="1"/>
  <c r="I177" i="2"/>
  <c r="J177" i="2" s="1"/>
  <c r="I181" i="2"/>
  <c r="J181" i="2" s="1"/>
  <c r="I159" i="2"/>
  <c r="J159" i="2" s="1"/>
  <c r="I183" i="2"/>
  <c r="J183" i="2" s="1"/>
  <c r="I158" i="2"/>
  <c r="J158" i="2" s="1"/>
  <c r="I171" i="2"/>
  <c r="J171" i="2" s="1"/>
  <c r="I160" i="2"/>
  <c r="J160" i="2" s="1"/>
  <c r="I163" i="2"/>
  <c r="J163" i="2" s="1"/>
  <c r="I179" i="2"/>
  <c r="J179" i="2" s="1"/>
  <c r="I178" i="2"/>
  <c r="J178" i="2" s="1"/>
  <c r="I173" i="2"/>
  <c r="J173" i="2" s="1"/>
  <c r="I172" i="2"/>
  <c r="J172" i="2" s="1"/>
  <c r="I176" i="2"/>
  <c r="J176" i="2" s="1"/>
  <c r="I174" i="2"/>
  <c r="J174" i="2" s="1"/>
  <c r="I161" i="2"/>
  <c r="J161" i="2" s="1"/>
  <c r="I166" i="2"/>
  <c r="J166" i="2" s="1"/>
  <c r="I155" i="2"/>
  <c r="J155" i="2" s="1"/>
  <c r="I167" i="2"/>
  <c r="J167" i="2" s="1"/>
  <c r="I170" i="2"/>
  <c r="J170" i="2" s="1"/>
  <c r="I180" i="2"/>
  <c r="J180" i="2" s="1"/>
  <c r="I165" i="2"/>
  <c r="J165" i="2" s="1"/>
  <c r="I168" i="2"/>
  <c r="J168" i="2" s="1"/>
  <c r="I175" i="2"/>
  <c r="J175" i="2" s="1"/>
  <c r="I162" i="2"/>
  <c r="J162" i="2" s="1"/>
  <c r="I156" i="2"/>
  <c r="J156" i="2" s="1"/>
  <c r="I164" i="2"/>
  <c r="J164" i="2" s="1"/>
  <c r="I184" i="2"/>
  <c r="J184" i="2" s="1"/>
  <c r="I182" i="2"/>
  <c r="J182" i="2" s="1"/>
  <c r="I311" i="2"/>
  <c r="J311" i="2" s="1"/>
  <c r="I125" i="2"/>
  <c r="J125" i="2" s="1"/>
  <c r="I63" i="2"/>
  <c r="J63" i="2" s="1"/>
  <c r="I293" i="2"/>
  <c r="J293" i="2" s="1"/>
  <c r="I339" i="2"/>
  <c r="J339" i="2" s="1"/>
  <c r="I113" i="2"/>
  <c r="J113" i="2" s="1"/>
  <c r="I338" i="2"/>
  <c r="J338" i="2" s="1"/>
  <c r="I354" i="2"/>
  <c r="J354" i="2" s="1"/>
  <c r="I77" i="2"/>
  <c r="J77" i="2" s="1"/>
  <c r="I49" i="2"/>
  <c r="J49" i="2" s="1"/>
  <c r="I352" i="2"/>
  <c r="J352" i="2" s="1"/>
  <c r="J357" i="2"/>
  <c r="I355" i="2"/>
  <c r="J355" i="2" s="1"/>
  <c r="I353" i="2"/>
  <c r="J353" i="2" s="1"/>
  <c r="I356" i="2"/>
  <c r="J356" i="2" s="1"/>
  <c r="J360" i="2" l="1"/>
  <c r="C37" i="3" s="1"/>
  <c r="E37" i="3" s="1"/>
  <c r="J153" i="2"/>
  <c r="I69" i="2"/>
  <c r="J69" i="2" s="1"/>
  <c r="I70" i="2"/>
  <c r="J70" i="2" s="1"/>
  <c r="I99" i="2"/>
  <c r="J99" i="2" s="1"/>
  <c r="I102" i="2"/>
  <c r="J102" i="2" s="1"/>
  <c r="I103" i="2"/>
  <c r="J103" i="2" s="1"/>
  <c r="I101" i="2"/>
  <c r="J101" i="2" s="1"/>
  <c r="I100" i="2"/>
  <c r="J100" i="2" s="1"/>
  <c r="I88" i="2"/>
  <c r="J88" i="2" s="1"/>
  <c r="I89" i="2"/>
  <c r="J89" i="2" s="1"/>
  <c r="I349" i="2"/>
  <c r="J349" i="2" s="1"/>
  <c r="I107" i="2"/>
  <c r="J107" i="2" s="1"/>
  <c r="I106" i="2"/>
  <c r="J106" i="2" s="1"/>
  <c r="I140" i="2"/>
  <c r="J140" i="2" s="1"/>
  <c r="I283" i="2"/>
  <c r="J283" i="2" s="1"/>
  <c r="I319" i="2"/>
  <c r="J319" i="2" s="1"/>
  <c r="I30" i="2"/>
  <c r="J30" i="2" s="1"/>
  <c r="I137" i="2"/>
  <c r="J137" i="2" s="1"/>
  <c r="I110" i="2"/>
  <c r="J110" i="2" s="1"/>
  <c r="I83" i="2"/>
  <c r="J83" i="2" s="1"/>
  <c r="I25" i="2"/>
  <c r="J25" i="2" s="1"/>
  <c r="I317" i="2"/>
  <c r="J317" i="2" s="1"/>
  <c r="I297" i="2"/>
  <c r="J297" i="2" s="1"/>
  <c r="I80" i="2"/>
  <c r="J80" i="2" s="1"/>
  <c r="I270" i="2"/>
  <c r="J270" i="2" s="1"/>
  <c r="I115" i="2"/>
  <c r="J115" i="2" s="1"/>
  <c r="I299" i="2"/>
  <c r="J299" i="2" s="1"/>
  <c r="I278" i="2"/>
  <c r="J278" i="2" s="1"/>
  <c r="I122" i="2"/>
  <c r="J122" i="2" s="1"/>
  <c r="I120" i="2"/>
  <c r="J120" i="2" s="1"/>
  <c r="I136" i="2"/>
  <c r="J136" i="2" s="1"/>
  <c r="I330" i="2"/>
  <c r="J330" i="2" s="1"/>
  <c r="I124" i="2"/>
  <c r="J124" i="2" s="1"/>
  <c r="I123" i="2"/>
  <c r="J123" i="2" s="1"/>
  <c r="I105" i="2"/>
  <c r="J105" i="2" s="1"/>
  <c r="I58" i="2"/>
  <c r="J58" i="2" s="1"/>
  <c r="I53" i="2"/>
  <c r="J53" i="2" s="1"/>
  <c r="I147" i="2"/>
  <c r="J147" i="2" s="1"/>
  <c r="I287" i="2"/>
  <c r="J287" i="2" s="1"/>
  <c r="I57" i="2"/>
  <c r="J57" i="2" s="1"/>
  <c r="I128" i="2"/>
  <c r="J128" i="2" s="1"/>
  <c r="I111" i="2"/>
  <c r="J111" i="2" s="1"/>
  <c r="I289" i="2"/>
  <c r="J289" i="2" s="1"/>
  <c r="I50" i="2"/>
  <c r="J50" i="2" s="1"/>
  <c r="I131" i="2"/>
  <c r="J131" i="2" s="1"/>
  <c r="I93" i="2"/>
  <c r="J93" i="2" s="1"/>
  <c r="I312" i="2"/>
  <c r="J312" i="2" s="1"/>
  <c r="I60" i="2"/>
  <c r="J60" i="2" s="1"/>
  <c r="I281" i="2"/>
  <c r="J281" i="2" s="1"/>
  <c r="I130" i="2"/>
  <c r="J130" i="2" s="1"/>
  <c r="I275" i="2"/>
  <c r="J275" i="2" s="1"/>
  <c r="I21" i="2"/>
  <c r="J21" i="2" s="1"/>
  <c r="I304" i="2"/>
  <c r="J304" i="2" s="1"/>
  <c r="I81" i="2"/>
  <c r="J81" i="2" s="1"/>
  <c r="I277" i="2"/>
  <c r="J277" i="2" s="1"/>
  <c r="I144" i="2"/>
  <c r="J144" i="2" s="1"/>
  <c r="I341" i="2"/>
  <c r="J341" i="2" s="1"/>
  <c r="I114" i="2"/>
  <c r="J114" i="2" s="1"/>
  <c r="I33" i="2"/>
  <c r="J33" i="2" s="1"/>
  <c r="I87" i="2"/>
  <c r="J87" i="2" s="1"/>
  <c r="I151" i="2"/>
  <c r="J151" i="2" s="1"/>
  <c r="I327" i="2"/>
  <c r="J327" i="2" s="1"/>
  <c r="I334" i="2"/>
  <c r="J334" i="2" s="1"/>
  <c r="I117" i="2"/>
  <c r="J117" i="2" s="1"/>
  <c r="I132" i="2"/>
  <c r="J132" i="2" s="1"/>
  <c r="I54" i="2"/>
  <c r="J54" i="2" s="1"/>
  <c r="I20" i="2"/>
  <c r="J20" i="2" s="1"/>
  <c r="I71" i="2"/>
  <c r="J71" i="2" s="1"/>
  <c r="I322" i="2"/>
  <c r="J322" i="2" s="1"/>
  <c r="I22" i="2"/>
  <c r="J22" i="2" s="1"/>
  <c r="I90" i="2"/>
  <c r="J90" i="2" s="1"/>
  <c r="I274" i="2"/>
  <c r="J274" i="2" s="1"/>
  <c r="I329" i="2"/>
  <c r="J329" i="2" s="1"/>
  <c r="I337" i="2"/>
  <c r="J337" i="2" s="1"/>
  <c r="I302" i="2"/>
  <c r="J302" i="2" s="1"/>
  <c r="I282" i="2"/>
  <c r="J282" i="2" s="1"/>
  <c r="I126" i="2"/>
  <c r="J126" i="2" s="1"/>
  <c r="I279" i="2"/>
  <c r="J279" i="2" s="1"/>
  <c r="I141" i="2"/>
  <c r="J141" i="2" s="1"/>
  <c r="I134" i="2"/>
  <c r="J134" i="2" s="1"/>
  <c r="I23" i="2"/>
  <c r="J23" i="2" s="1"/>
  <c r="I82" i="2"/>
  <c r="J82" i="2" s="1"/>
  <c r="I152" i="2"/>
  <c r="J152" i="2" s="1"/>
  <c r="I325" i="2"/>
  <c r="J325" i="2" s="1"/>
  <c r="I335" i="2"/>
  <c r="J335" i="2" s="1"/>
  <c r="I305" i="2"/>
  <c r="J305" i="2" s="1"/>
  <c r="I307" i="2"/>
  <c r="J307" i="2" s="1"/>
  <c r="I315" i="2"/>
  <c r="J315" i="2" s="1"/>
  <c r="I308" i="2"/>
  <c r="J308" i="2" s="1"/>
  <c r="I52" i="2"/>
  <c r="J52" i="2" s="1"/>
  <c r="I116" i="2"/>
  <c r="J116" i="2" s="1"/>
  <c r="I310" i="2"/>
  <c r="J310" i="2" s="1"/>
  <c r="I118" i="2"/>
  <c r="J118" i="2" s="1"/>
  <c r="I55" i="2"/>
  <c r="J55" i="2" s="1"/>
  <c r="I26" i="2"/>
  <c r="J26" i="2" s="1"/>
  <c r="I86" i="2"/>
  <c r="J86" i="2" s="1"/>
  <c r="I276" i="2"/>
  <c r="J276" i="2" s="1"/>
  <c r="I326" i="2"/>
  <c r="J326" i="2" s="1"/>
  <c r="I332" i="2"/>
  <c r="J332" i="2" s="1"/>
  <c r="I300" i="2"/>
  <c r="J300" i="2" s="1"/>
  <c r="I76" i="2"/>
  <c r="J76" i="2" s="1"/>
  <c r="I73" i="2"/>
  <c r="J73" i="2" s="1"/>
  <c r="I74" i="2"/>
  <c r="J74" i="2" s="1"/>
  <c r="I321" i="2"/>
  <c r="J321" i="2" s="1"/>
  <c r="I139" i="2"/>
  <c r="J139" i="2" s="1"/>
  <c r="I346" i="2"/>
  <c r="J346" i="2" s="1"/>
  <c r="I143" i="2"/>
  <c r="J143" i="2" s="1"/>
  <c r="I24" i="2"/>
  <c r="J24" i="2" s="1"/>
  <c r="I91" i="2"/>
  <c r="J91" i="2" s="1"/>
  <c r="I272" i="2"/>
  <c r="J272" i="2" s="1"/>
  <c r="I294" i="2"/>
  <c r="J294" i="2" s="1"/>
  <c r="I108" i="2"/>
  <c r="J108" i="2" s="1"/>
  <c r="I303" i="2"/>
  <c r="J303" i="2" s="1"/>
  <c r="I301" i="2"/>
  <c r="J301" i="2" s="1"/>
  <c r="I286" i="2"/>
  <c r="J286" i="2" s="1"/>
  <c r="I343" i="2"/>
  <c r="J343" i="2" s="1"/>
  <c r="I96" i="2"/>
  <c r="J96" i="2" s="1"/>
  <c r="I148" i="2"/>
  <c r="J148" i="2" s="1"/>
  <c r="I271" i="2"/>
  <c r="J271" i="2" s="1"/>
  <c r="I296" i="2"/>
  <c r="J296" i="2" s="1"/>
  <c r="I37" i="2"/>
  <c r="J37" i="2" s="1"/>
  <c r="I316" i="2"/>
  <c r="J316" i="2" s="1"/>
  <c r="I112" i="2"/>
  <c r="J112" i="2" s="1"/>
  <c r="I35" i="2"/>
  <c r="J35" i="2" s="1"/>
  <c r="I347" i="2"/>
  <c r="J347" i="2" s="1"/>
  <c r="I29" i="2"/>
  <c r="J29" i="2" s="1"/>
  <c r="I68" i="2"/>
  <c r="J68" i="2" s="1"/>
  <c r="I84" i="2"/>
  <c r="J84" i="2" s="1"/>
  <c r="I285" i="2"/>
  <c r="J285" i="2" s="1"/>
  <c r="I342" i="2"/>
  <c r="J342" i="2" s="1"/>
  <c r="I94" i="2"/>
  <c r="J94" i="2" s="1"/>
  <c r="I119" i="2"/>
  <c r="J119" i="2" s="1"/>
  <c r="I28" i="2"/>
  <c r="J28" i="2" s="1"/>
  <c r="I85" i="2"/>
  <c r="J85" i="2" s="1"/>
  <c r="I273" i="2"/>
  <c r="J273" i="2" s="1"/>
  <c r="I97" i="2"/>
  <c r="J97" i="2" s="1"/>
  <c r="I313" i="2"/>
  <c r="J313" i="2" s="1"/>
  <c r="I298" i="2"/>
  <c r="J298" i="2" s="1"/>
  <c r="I284" i="2"/>
  <c r="J284" i="2" s="1"/>
  <c r="I288" i="2"/>
  <c r="J288" i="2" s="1"/>
  <c r="I309" i="2"/>
  <c r="J309" i="2" s="1"/>
  <c r="I72" i="2"/>
  <c r="J72" i="2" s="1"/>
  <c r="I280" i="2"/>
  <c r="J280" i="2" s="1"/>
  <c r="I31" i="2"/>
  <c r="J31" i="2" s="1"/>
  <c r="I79" i="2"/>
  <c r="J79" i="2" s="1"/>
  <c r="I36" i="2"/>
  <c r="J36" i="2" s="1"/>
  <c r="I292" i="2"/>
  <c r="J292" i="2" s="1"/>
  <c r="I333" i="2"/>
  <c r="J333" i="2" s="1"/>
  <c r="I95" i="2"/>
  <c r="J95" i="2" s="1"/>
  <c r="I331" i="2"/>
  <c r="J331" i="2" s="1"/>
  <c r="I59" i="2"/>
  <c r="J59" i="2" s="1"/>
  <c r="I135" i="2"/>
  <c r="J135" i="2" s="1"/>
  <c r="I127" i="2"/>
  <c r="J127" i="2" s="1"/>
  <c r="I51" i="2"/>
  <c r="J51" i="2" s="1"/>
  <c r="I75" i="2"/>
  <c r="J75" i="2" s="1"/>
  <c r="I146" i="2"/>
  <c r="J146" i="2" s="1"/>
  <c r="I32" i="2"/>
  <c r="J32" i="2" s="1"/>
  <c r="I92" i="2"/>
  <c r="J92" i="2" s="1"/>
  <c r="I150" i="2"/>
  <c r="J150" i="2" s="1"/>
  <c r="I291" i="2"/>
  <c r="J291" i="2" s="1"/>
  <c r="I336" i="2"/>
  <c r="J336" i="2" s="1"/>
  <c r="I98" i="2"/>
  <c r="J98" i="2" s="1"/>
  <c r="I351" i="2"/>
  <c r="J351" i="2" s="1"/>
  <c r="I142" i="2"/>
  <c r="J142" i="2" s="1"/>
  <c r="I348" i="2"/>
  <c r="J348" i="2" s="1"/>
  <c r="I359" i="2"/>
  <c r="J359" i="2" s="1"/>
  <c r="I358" i="2"/>
  <c r="J358" i="2" s="1"/>
  <c r="I350" i="2"/>
  <c r="J350" i="2" s="1"/>
  <c r="I61" i="2"/>
  <c r="J61" i="2" s="1"/>
  <c r="I328" i="2"/>
  <c r="J328" i="2" s="1"/>
  <c r="O37" i="3" l="1"/>
  <c r="G37" i="3"/>
  <c r="W37" i="3"/>
  <c r="Q37" i="3"/>
  <c r="S37" i="3"/>
  <c r="I37" i="3"/>
  <c r="M37" i="3"/>
  <c r="U37" i="3"/>
  <c r="K37" i="3"/>
  <c r="J324" i="2"/>
  <c r="J34" i="2"/>
  <c r="C15" i="3" s="1"/>
  <c r="J345" i="2"/>
  <c r="J78" i="2"/>
  <c r="J145" i="2"/>
  <c r="C25" i="3" s="1"/>
  <c r="J121" i="2"/>
  <c r="C21" i="3" s="1"/>
  <c r="J318" i="2"/>
  <c r="J129" i="2"/>
  <c r="J133" i="2"/>
  <c r="C23" i="3" s="1"/>
  <c r="J104" i="2"/>
  <c r="C19" i="3" s="1"/>
  <c r="J290" i="2"/>
  <c r="J314" i="2"/>
  <c r="J27" i="2"/>
  <c r="C14" i="3" s="1"/>
  <c r="J306" i="2"/>
  <c r="J269" i="2"/>
  <c r="J295" i="2"/>
  <c r="C30" i="3" s="1"/>
  <c r="J138" i="2"/>
  <c r="C24" i="3" s="1"/>
  <c r="J149" i="2"/>
  <c r="J19" i="2"/>
  <c r="J109" i="2"/>
  <c r="C34" i="3"/>
  <c r="C32" i="3" l="1"/>
  <c r="E32" i="3" s="1"/>
  <c r="C29" i="3"/>
  <c r="I29" i="3" s="1"/>
  <c r="C33" i="3"/>
  <c r="I33" i="3" s="1"/>
  <c r="E21" i="3"/>
  <c r="M21" i="3"/>
  <c r="K21" i="3"/>
  <c r="I21" i="3"/>
  <c r="S21" i="3"/>
  <c r="G21" i="3"/>
  <c r="Q21" i="3"/>
  <c r="U21" i="3"/>
  <c r="W21" i="3"/>
  <c r="O21" i="3"/>
  <c r="C27" i="3"/>
  <c r="W27" i="3" s="1"/>
  <c r="C31" i="3"/>
  <c r="G31" i="3" s="1"/>
  <c r="C26" i="3"/>
  <c r="U26" i="3" s="1"/>
  <c r="C20" i="3"/>
  <c r="W20" i="3" s="1"/>
  <c r="C13" i="3"/>
  <c r="M13" i="3" s="1"/>
  <c r="C28" i="3"/>
  <c r="W34" i="3"/>
  <c r="U14" i="3"/>
  <c r="W14" i="3"/>
  <c r="G23" i="3"/>
  <c r="W23" i="3"/>
  <c r="W25" i="3"/>
  <c r="O19" i="3"/>
  <c r="W19" i="3"/>
  <c r="W15" i="3"/>
  <c r="W24" i="3"/>
  <c r="Q30" i="3"/>
  <c r="W30" i="3"/>
  <c r="G15" i="3"/>
  <c r="I15" i="3"/>
  <c r="M15" i="3"/>
  <c r="S15" i="3"/>
  <c r="M14" i="3"/>
  <c r="G14" i="3"/>
  <c r="O14" i="3"/>
  <c r="Q14" i="3"/>
  <c r="E15" i="3"/>
  <c r="K15" i="3"/>
  <c r="U15" i="3"/>
  <c r="K14" i="3"/>
  <c r="Q15" i="3"/>
  <c r="I14" i="3"/>
  <c r="S14" i="3"/>
  <c r="O15" i="3"/>
  <c r="E14" i="3"/>
  <c r="G34" i="3"/>
  <c r="U34" i="3"/>
  <c r="Q34" i="3"/>
  <c r="K34" i="3"/>
  <c r="S34" i="3"/>
  <c r="M34" i="3"/>
  <c r="E34" i="3"/>
  <c r="I34" i="3"/>
  <c r="O34" i="3"/>
  <c r="M25" i="3"/>
  <c r="S25" i="3"/>
  <c r="K25" i="3"/>
  <c r="G25" i="3"/>
  <c r="U25" i="3"/>
  <c r="I25" i="3"/>
  <c r="O25" i="3"/>
  <c r="Q25" i="3"/>
  <c r="E25" i="3"/>
  <c r="C18" i="3"/>
  <c r="C22" i="3"/>
  <c r="G30" i="3"/>
  <c r="O30" i="3"/>
  <c r="I30" i="3"/>
  <c r="S30" i="3"/>
  <c r="M30" i="3"/>
  <c r="E30" i="3"/>
  <c r="K30" i="3"/>
  <c r="U30" i="3"/>
  <c r="Q23" i="3"/>
  <c r="O23" i="3"/>
  <c r="I23" i="3"/>
  <c r="M23" i="3"/>
  <c r="K23" i="3"/>
  <c r="U23" i="3"/>
  <c r="S23" i="3"/>
  <c r="E23" i="3"/>
  <c r="U24" i="3"/>
  <c r="Q24" i="3"/>
  <c r="G24" i="3"/>
  <c r="I24" i="3"/>
  <c r="S24" i="3"/>
  <c r="O24" i="3"/>
  <c r="E24" i="3"/>
  <c r="K24" i="3"/>
  <c r="M24" i="3"/>
  <c r="E19" i="3"/>
  <c r="U19" i="3"/>
  <c r="I19" i="3"/>
  <c r="Q19" i="3"/>
  <c r="K19" i="3"/>
  <c r="S19" i="3"/>
  <c r="G19" i="3"/>
  <c r="M19" i="3"/>
  <c r="G32" i="3" l="1"/>
  <c r="W32" i="3"/>
  <c r="I32" i="3"/>
  <c r="K32" i="3"/>
  <c r="S32" i="3"/>
  <c r="M32" i="3"/>
  <c r="O32" i="3"/>
  <c r="Q32" i="3"/>
  <c r="U32" i="3"/>
  <c r="Q29" i="3"/>
  <c r="M29" i="3"/>
  <c r="U29" i="3"/>
  <c r="O29" i="3"/>
  <c r="W29" i="3"/>
  <c r="G29" i="3"/>
  <c r="K29" i="3"/>
  <c r="S29" i="3"/>
  <c r="E29" i="3"/>
  <c r="S33" i="3"/>
  <c r="K33" i="3"/>
  <c r="M33" i="3"/>
  <c r="U33" i="3"/>
  <c r="G33" i="3"/>
  <c r="W33" i="3"/>
  <c r="O33" i="3"/>
  <c r="Q33" i="3"/>
  <c r="E33" i="3"/>
  <c r="Q27" i="3"/>
  <c r="G27" i="3"/>
  <c r="K27" i="3"/>
  <c r="U27" i="3"/>
  <c r="M27" i="3"/>
  <c r="O27" i="3"/>
  <c r="E27" i="3"/>
  <c r="S27" i="3"/>
  <c r="I27" i="3"/>
  <c r="O31" i="3"/>
  <c r="W31" i="3"/>
  <c r="E31" i="3"/>
  <c r="M31" i="3"/>
  <c r="S31" i="3"/>
  <c r="Q31" i="3"/>
  <c r="I31" i="3"/>
  <c r="K31" i="3"/>
  <c r="U31" i="3"/>
  <c r="O13" i="3"/>
  <c r="E20" i="3"/>
  <c r="G20" i="3"/>
  <c r="O20" i="3"/>
  <c r="Q20" i="3"/>
  <c r="K20" i="3"/>
  <c r="M20" i="3"/>
  <c r="I20" i="3"/>
  <c r="I26" i="3"/>
  <c r="Q26" i="3"/>
  <c r="E26" i="3"/>
  <c r="W26" i="3"/>
  <c r="S26" i="3"/>
  <c r="O26" i="3"/>
  <c r="U20" i="3"/>
  <c r="M26" i="3"/>
  <c r="S20" i="3"/>
  <c r="G26" i="3"/>
  <c r="K26" i="3"/>
  <c r="W13" i="3"/>
  <c r="U13" i="3"/>
  <c r="Q13" i="3"/>
  <c r="E13" i="3"/>
  <c r="K13" i="3"/>
  <c r="G13" i="3"/>
  <c r="I13" i="3"/>
  <c r="Q28" i="3"/>
  <c r="I28" i="3"/>
  <c r="O28" i="3"/>
  <c r="W28" i="3"/>
  <c r="E28" i="3"/>
  <c r="K28" i="3"/>
  <c r="U28" i="3"/>
  <c r="S28" i="3"/>
  <c r="M28" i="3"/>
  <c r="G28" i="3"/>
  <c r="S13" i="3"/>
  <c r="I22" i="3"/>
  <c r="W22" i="3"/>
  <c r="Q18" i="3"/>
  <c r="W18" i="3"/>
  <c r="G22" i="3"/>
  <c r="U22" i="3"/>
  <c r="G18" i="3"/>
  <c r="K18" i="3"/>
  <c r="M18" i="3"/>
  <c r="U18" i="3"/>
  <c r="E22" i="3"/>
  <c r="M22" i="3"/>
  <c r="O18" i="3"/>
  <c r="S18" i="3"/>
  <c r="I18" i="3"/>
  <c r="E18" i="3"/>
  <c r="K22" i="3"/>
  <c r="O22" i="3"/>
  <c r="Q22" i="3"/>
  <c r="S22" i="3"/>
  <c r="I62" i="2" l="1"/>
  <c r="J62" i="2" s="1"/>
  <c r="I64" i="2" l="1"/>
  <c r="J64" i="2" s="1"/>
  <c r="J56" i="2" s="1"/>
  <c r="C16" i="3" l="1"/>
  <c r="I16" i="3" l="1"/>
  <c r="W16" i="3"/>
  <c r="Q16" i="3"/>
  <c r="E16" i="3"/>
  <c r="M16" i="3"/>
  <c r="U16" i="3"/>
  <c r="O16" i="3"/>
  <c r="G16" i="3"/>
  <c r="K16" i="3"/>
  <c r="S16" i="3"/>
  <c r="I67" i="2" l="1"/>
  <c r="J67" i="2" s="1"/>
  <c r="I66" i="2" l="1"/>
  <c r="J66" i="2" s="1"/>
  <c r="J65" i="2" s="1"/>
  <c r="C17" i="3" l="1"/>
  <c r="E17" i="3" l="1"/>
  <c r="W17" i="3"/>
  <c r="I17" i="3"/>
  <c r="G17" i="3"/>
  <c r="U17" i="3"/>
  <c r="M17" i="3"/>
  <c r="S17" i="3"/>
  <c r="O17" i="3"/>
  <c r="Q17" i="3"/>
  <c r="K17" i="3"/>
  <c r="I344" i="2" l="1"/>
  <c r="J344" i="2" s="1"/>
  <c r="J365" i="2" l="1"/>
  <c r="J340" i="2"/>
  <c r="C36" i="3"/>
  <c r="C35" i="3" l="1"/>
  <c r="S35" i="3" s="1"/>
  <c r="W36" i="3"/>
  <c r="I36" i="3"/>
  <c r="M36" i="3"/>
  <c r="G36" i="3"/>
  <c r="S36" i="3"/>
  <c r="Q36" i="3"/>
  <c r="K36" i="3"/>
  <c r="O36" i="3"/>
  <c r="E36" i="3"/>
  <c r="U36" i="3"/>
  <c r="S38" i="3" l="1"/>
  <c r="R38" i="3" s="1"/>
  <c r="J363" i="2"/>
  <c r="O35" i="3"/>
  <c r="G35" i="3"/>
  <c r="G38" i="3" s="1"/>
  <c r="W35" i="3"/>
  <c r="W38" i="3" s="1"/>
  <c r="K35" i="3"/>
  <c r="Q35" i="3"/>
  <c r="Q38" i="3" s="1"/>
  <c r="I35" i="3"/>
  <c r="I38" i="3" s="1"/>
  <c r="U35" i="3"/>
  <c r="E35" i="3"/>
  <c r="E38" i="3" s="1"/>
  <c r="M35" i="3"/>
  <c r="O38" i="3" l="1"/>
  <c r="N38" i="3" s="1"/>
  <c r="M38" i="3"/>
  <c r="L38" i="3" s="1"/>
  <c r="U38" i="3"/>
  <c r="T38" i="3" s="1"/>
  <c r="V38" i="3"/>
  <c r="H38" i="3"/>
  <c r="P38" i="3"/>
  <c r="F38" i="3"/>
  <c r="K38" i="3"/>
  <c r="J38" i="3" s="1"/>
  <c r="J364" i="2"/>
  <c r="D38" i="3"/>
  <c r="E39" i="3"/>
  <c r="D39" i="3" s="1"/>
  <c r="G39" i="3" l="1"/>
  <c r="I39" i="3" s="1"/>
  <c r="F39" i="3" l="1"/>
  <c r="K39" i="3"/>
  <c r="H39" i="3"/>
  <c r="M39" i="3" l="1"/>
  <c r="J39" i="3"/>
  <c r="O39" i="3" l="1"/>
  <c r="L39" i="3"/>
  <c r="Q39" i="3" l="1"/>
  <c r="N39" i="3"/>
  <c r="S39" i="3" l="1"/>
  <c r="P39" i="3"/>
  <c r="U39" i="3" l="1"/>
  <c r="R39" i="3"/>
  <c r="W39" i="3" l="1"/>
  <c r="V39" i="3" s="1"/>
  <c r="T39" i="3"/>
</calcChain>
</file>

<file path=xl/sharedStrings.xml><?xml version="1.0" encoding="utf-8"?>
<sst xmlns="http://schemas.openxmlformats.org/spreadsheetml/2006/main" count="1754" uniqueCount="998">
  <si>
    <t>Un</t>
  </si>
  <si>
    <t>UN</t>
  </si>
  <si>
    <t>01.17.061</t>
  </si>
  <si>
    <t>01.17.081</t>
  </si>
  <si>
    <t>M2</t>
  </si>
  <si>
    <t>M</t>
  </si>
  <si>
    <t>M3</t>
  </si>
  <si>
    <t>H</t>
  </si>
  <si>
    <t>CJ</t>
  </si>
  <si>
    <t>UNMES</t>
  </si>
  <si>
    <t>02.02.130</t>
  </si>
  <si>
    <t>02.02.140</t>
  </si>
  <si>
    <t>02.02.150</t>
  </si>
  <si>
    <t>Locação de container tipo depósito - área mínima de 13,80 m²</t>
  </si>
  <si>
    <t>02.08.050</t>
  </si>
  <si>
    <t>Placa em lona com impressão digital e estrutura em madeira</t>
  </si>
  <si>
    <t>02.09.130</t>
  </si>
  <si>
    <t>Limpeza mecanizada do terreno, inclusive troncos com diâmetro acima de 15 cm até 50 cm, com caminhão à disposição dentro da obra, até o raio de 1 km</t>
  </si>
  <si>
    <t>02.10.020</t>
  </si>
  <si>
    <t>Locação de obra de edificação</t>
  </si>
  <si>
    <t>02.10.050</t>
  </si>
  <si>
    <t>Locação para muros, cercas e alambrados</t>
  </si>
  <si>
    <t>02.10.060</t>
  </si>
  <si>
    <t>Locação de vias, calçadas, tanques e lagoas</t>
  </si>
  <si>
    <t>03.01.240</t>
  </si>
  <si>
    <t>KG</t>
  </si>
  <si>
    <t>05.08.120</t>
  </si>
  <si>
    <t>Transporte de entulho, para distâncias superiores ao 15° km até o 20° km</t>
  </si>
  <si>
    <t>M3XKM</t>
  </si>
  <si>
    <t>05.10.010</t>
  </si>
  <si>
    <t>05.10.025</t>
  </si>
  <si>
    <t>Transporte de solo de 1ª e 2ª categoria por caminhão para distâncias superiores ao 15° km até o 20° km</t>
  </si>
  <si>
    <t>06.01.020</t>
  </si>
  <si>
    <t>Escavação manual em solo de 1ª e 2ª categoria em campo aberto</t>
  </si>
  <si>
    <t>06.11.040</t>
  </si>
  <si>
    <t>Reaterro manual apiloado sem controle de compactação</t>
  </si>
  <si>
    <t>06.14.020</t>
  </si>
  <si>
    <t>Carga manual de solo</t>
  </si>
  <si>
    <t>07.12.010</t>
  </si>
  <si>
    <t>07.12.020</t>
  </si>
  <si>
    <t>Compactação de aterro mecanizado mínimo de 95% PN, sem fornecimento de solo em campo aberto</t>
  </si>
  <si>
    <t>08.02.050</t>
  </si>
  <si>
    <t>Cimbramento tubular metálico</t>
  </si>
  <si>
    <t>M3MES</t>
  </si>
  <si>
    <t>08.02.060</t>
  </si>
  <si>
    <t>Montagem e desmontagem de cimbramento tubular metálico</t>
  </si>
  <si>
    <t>10.02.020</t>
  </si>
  <si>
    <t>11.18.040</t>
  </si>
  <si>
    <t>12.01.021</t>
  </si>
  <si>
    <t>12.01.041</t>
  </si>
  <si>
    <t>13.01.170</t>
  </si>
  <si>
    <t>13.02.190</t>
  </si>
  <si>
    <t>14.02.080</t>
  </si>
  <si>
    <t>14.04.200</t>
  </si>
  <si>
    <t>14.20.010</t>
  </si>
  <si>
    <t>15.03.030</t>
  </si>
  <si>
    <t>Fornecimento e montagem de estrutura em aço ASTM-A36, sem pintura</t>
  </si>
  <si>
    <t>15.03.150</t>
  </si>
  <si>
    <t>16.10</t>
  </si>
  <si>
    <t>16.12</t>
  </si>
  <si>
    <t>16.13</t>
  </si>
  <si>
    <t>16.13.060</t>
  </si>
  <si>
    <t>Telhamento em chapa de aço pré-pintada com epóxi e poliéster, tipo sanduíche, espessura de 0,50 mm, com lã de rocha</t>
  </si>
  <si>
    <t>16.16</t>
  </si>
  <si>
    <t>16.16.400</t>
  </si>
  <si>
    <t>Cumeeira para telha de poliéster, tipo perfil trapezoidal 49</t>
  </si>
  <si>
    <t>16.20</t>
  </si>
  <si>
    <t>16.33.052</t>
  </si>
  <si>
    <t>16.33.082</t>
  </si>
  <si>
    <t>17.01.020</t>
  </si>
  <si>
    <t>Argamassa de regularização e/ou proteção</t>
  </si>
  <si>
    <t>17.01.050</t>
  </si>
  <si>
    <t>Regularização de piso com nata de cimento</t>
  </si>
  <si>
    <t>17.02.020</t>
  </si>
  <si>
    <t>17.02.120</t>
  </si>
  <si>
    <t>17.02.140</t>
  </si>
  <si>
    <t>17.04.040</t>
  </si>
  <si>
    <t>17.05.020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</si>
  <si>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</si>
  <si>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</si>
  <si>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</si>
  <si>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</si>
  <si>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18.06.410</t>
  </si>
  <si>
    <t>Rejuntamento em placas cerâmicas com argamassa industrializada para rejunte, juntas acima de 3 até 5 mm</t>
  </si>
  <si>
    <t>18.06.510</t>
  </si>
  <si>
    <t>Rejuntamento de rodapé em placas cerâmicas com argamassa industrializada para rejunte, altura até 10 cm, juntas acima de 3 até 5 mm</t>
  </si>
  <si>
    <t>19.03.260</t>
  </si>
  <si>
    <t>21.03.010</t>
  </si>
  <si>
    <t>22.02.030</t>
  </si>
  <si>
    <t>Forro em painéis de gesso acartonado, espessura de 12,5mm, fixo</t>
  </si>
  <si>
    <t>23.08.010</t>
  </si>
  <si>
    <t>Estrado em madeira</t>
  </si>
  <si>
    <t>23.09.050</t>
  </si>
  <si>
    <t>Porta lisa com batente madeira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</si>
  <si>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</si>
  <si>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</si>
  <si>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24.02.450</t>
  </si>
  <si>
    <t>Grade de proteção para caixilhos</t>
  </si>
  <si>
    <t>24.20.230</t>
  </si>
  <si>
    <t>25.01.020</t>
  </si>
  <si>
    <t>Caixilho em alumínio fixo, sob medida</t>
  </si>
  <si>
    <t>25.01.060</t>
  </si>
  <si>
    <t>25.01.450</t>
  </si>
  <si>
    <t>Caixilho em alumínio para pele de vidro, tipo fachada</t>
  </si>
  <si>
    <t>25.02.020</t>
  </si>
  <si>
    <t>25.02.050</t>
  </si>
  <si>
    <t>26.01.160</t>
  </si>
  <si>
    <t>Vidro liso laminado leitoso de 6 mm</t>
  </si>
  <si>
    <t>26.02.060</t>
  </si>
  <si>
    <t>Vidro temperado incolor de 10 mm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</si>
  <si>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</si>
  <si>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</si>
  <si>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</si>
  <si>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</si>
  <si>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30.04.100</t>
  </si>
  <si>
    <t>30.06.080</t>
  </si>
  <si>
    <t>30.08.030</t>
  </si>
  <si>
    <t>Assento articulado para banho, em alumínio com pintura epóxi de 700 x 450 mm</t>
  </si>
  <si>
    <t>30.08.060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</si>
  <si>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</si>
  <si>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</si>
  <si>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</si>
  <si>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</si>
  <si>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32.15.030</t>
  </si>
  <si>
    <t>Impermeabilização em manta asfáltica com armadura, tipo III-B, espessura de 3 mm</t>
  </si>
  <si>
    <t>33.02.060</t>
  </si>
  <si>
    <t>Massa corrida a base de PVA</t>
  </si>
  <si>
    <t>33.02.080</t>
  </si>
  <si>
    <t>33.07.140</t>
  </si>
  <si>
    <t>33.10.050</t>
  </si>
  <si>
    <t>Tinta acrílica em massa, inclusive preparo</t>
  </si>
  <si>
    <t>33.12.011</t>
  </si>
  <si>
    <t>Esmalte à base de água em madeira, inclusive preparo</t>
  </si>
  <si>
    <t>34.02.100</t>
  </si>
  <si>
    <t>Plantio de grama esmeralda em placas (jardins e canteiros)</t>
  </si>
  <si>
    <t>34.03.020</t>
  </si>
  <si>
    <t>Arbusto Azaléa - h= 0,60 a 0,80 m</t>
  </si>
  <si>
    <t>34.04.370</t>
  </si>
  <si>
    <t>34.05.260</t>
  </si>
  <si>
    <t>34.05.300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</si>
  <si>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</si>
  <si>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</si>
  <si>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</si>
  <si>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</si>
  <si>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35.04.020</t>
  </si>
  <si>
    <t>Banco contínuo em concreto vazado</t>
  </si>
  <si>
    <t>35.04.120</t>
  </si>
  <si>
    <t>Banco em concreto pré-moldado, comprimento 150 cm</t>
  </si>
  <si>
    <t>37.01.080</t>
  </si>
  <si>
    <t>Quadro Telebrás de embutir de 400 x 400 x 120 mm</t>
  </si>
  <si>
    <t>37.03.200</t>
  </si>
  <si>
    <t>Quadro de distribuição universal de embutir, para disjuntores 16 DIN / 12 Bolt-on - 150 A - sem componentes</t>
  </si>
  <si>
    <t>37.13.800</t>
  </si>
  <si>
    <t>Mini-disjuntor termomagnético, unipolar 127/220 V, corrente de 10 A até 32 A</t>
  </si>
  <si>
    <t>37.13.840</t>
  </si>
  <si>
    <t>Mini-disjuntor termomagnético, bipolar 220/380 V, corrente de 10 A até 32 A</t>
  </si>
  <si>
    <t>37.13.880</t>
  </si>
  <si>
    <t>Mini-disjuntor termomagnético, tripolar 220/380 V, corrente de 10 A até 32 A</t>
  </si>
  <si>
    <t>37.14.310</t>
  </si>
  <si>
    <t>Chave seccionadora sob carga, tripolar, acionamento rotativo, com prolongador, sem porta-fusível, de 250 A</t>
  </si>
  <si>
    <t>37.17.060</t>
  </si>
  <si>
    <t>Dispositivo diferencial residual de 25 A x 30 mA - 2 polos</t>
  </si>
  <si>
    <t>37.17.070</t>
  </si>
  <si>
    <t>Dispositivo diferencial residual de 40 A x 30 mA - 2 polos</t>
  </si>
  <si>
    <t>37.20.080</t>
  </si>
  <si>
    <t>Barra de neutro e/ou terra</t>
  </si>
  <si>
    <t>37.24.031</t>
  </si>
  <si>
    <t>Supressor de surto monofásico, corrente nominal 4 a 11 kA, Imax. de surto 12 até 15 kA</t>
  </si>
  <si>
    <t>37.25.110</t>
  </si>
  <si>
    <t>Disjuntor em caixa moldada tripolar, térmico e magnético fixos, tensão de isolamento 415/690V, de 175A a 250A</t>
  </si>
  <si>
    <t>38.01.060</t>
  </si>
  <si>
    <t>Eletroduto de PVC rígido roscável de 1´ - com acessórios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</si>
  <si>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</si>
  <si>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</si>
  <si>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</si>
  <si>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</si>
  <si>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38.13.020</t>
  </si>
  <si>
    <t>Eletroduto corrugado em polietileno de alta densidade, DN= 50 mm, com acessórios</t>
  </si>
  <si>
    <t>39.04.080</t>
  </si>
  <si>
    <t>Cabo de cobre nu, têmpera mole, classe 2, de 50 mm²</t>
  </si>
  <si>
    <t>39.11.090</t>
  </si>
  <si>
    <t>Fio telefônico tipo FI-60, para ligação de aparelhos telefônicos</t>
  </si>
  <si>
    <t>39.18.126</t>
  </si>
  <si>
    <t>Cabo para rede 24 AWG com 4 pares, categoria 6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</si>
  <si>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</si>
  <si>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</si>
  <si>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</si>
  <si>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</si>
  <si>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</si>
  <si>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</si>
  <si>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</si>
  <si>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</si>
  <si>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</si>
  <si>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</si>
  <si>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</si>
  <si>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</si>
  <si>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</si>
  <si>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</si>
  <si>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</si>
  <si>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</si>
  <si>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39.24.152</t>
  </si>
  <si>
    <t>Cabo de cobre flexível de 3 x 2,5 mm², isolamento 500 V - isolação PP 70°C</t>
  </si>
  <si>
    <t>40.02.010</t>
  </si>
  <si>
    <t>Caixa de tomada em alumínio para piso 4´ x 4´</t>
  </si>
  <si>
    <t>40.02.080</t>
  </si>
  <si>
    <t>Caixa de passagem em chapa, com tampa parafusada, 300 x 300 x 120 mm</t>
  </si>
  <si>
    <t>40.04.090</t>
  </si>
  <si>
    <t>Tomada RJ 11 para telefone, sem placa</t>
  </si>
  <si>
    <t>40.04.096</t>
  </si>
  <si>
    <t>Tomada RJ 45 para rede de dados, com placa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</si>
  <si>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</si>
  <si>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</si>
  <si>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</si>
  <si>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</si>
  <si>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</si>
  <si>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</si>
  <si>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</si>
  <si>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</si>
  <si>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40.05.020</t>
  </si>
  <si>
    <t>Interruptor com 1 tecla simples e placa</t>
  </si>
  <si>
    <t>40.05.080</t>
  </si>
  <si>
    <t>Interruptor com 1 tecla paralelo e placa</t>
  </si>
  <si>
    <t>40.06.510</t>
  </si>
  <si>
    <t>Condulete em PVC de 1´ - com tampa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</si>
  <si>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</si>
  <si>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</si>
  <si>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</si>
  <si>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</si>
  <si>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</si>
  <si>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</si>
  <si>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41.02.551</t>
  </si>
  <si>
    <t>Lâmpada LED tubular T8 com base G13, de 1850 até 2000 Im - 18 a 20 W</t>
  </si>
  <si>
    <t>41.02.580</t>
  </si>
  <si>
    <t>Lâmpada LED 13,5W, com base E-27, 1400 até 1510 lm</t>
  </si>
  <si>
    <t>41.10.430</t>
  </si>
  <si>
    <t>Poste telecônico reto em aço SAE 1010/1020 galvanizado a fogo, altura de 6,00 m</t>
  </si>
  <si>
    <t>41.11.703</t>
  </si>
  <si>
    <t>Luminária LED retangular para poste, fluxo luminoso de 14160 a 17475 lm, eficiência mínima de 118 lm/W - potência de 80 W/120 W</t>
  </si>
  <si>
    <t>41.14.090</t>
  </si>
  <si>
    <t>Luminária retangular de sobrepor tipo calha fechada, com difusor translúcido, para 2 lâmpadas fluorescentes de 28 W/32 W/36 W/54 W</t>
  </si>
  <si>
    <t>41.20.080</t>
  </si>
  <si>
    <t>Plafon plástico e/ou PVC para acabamento de ponto de luz, com soquete E-27 para lâmpada fluorescente compacta</t>
  </si>
  <si>
    <t>42.01.098</t>
  </si>
  <si>
    <t>Captor tipo terminal aéreo, h= 600 mm, diâmetro de 3/8´ galvanizado a fogo</t>
  </si>
  <si>
    <t>42.05.110</t>
  </si>
  <si>
    <t>Conector cabo/haste de 3/4´</t>
  </si>
  <si>
    <t>42.05.200</t>
  </si>
  <si>
    <t>42.05.320</t>
  </si>
  <si>
    <t>Caixa de inspeção do terra cilíndrica em PVC rígido, diâmetro de 300 mm - h= 400 mm</t>
  </si>
  <si>
    <t>42.05.390</t>
  </si>
  <si>
    <t>Presilha em latão para cabos de 16 até 50 mm²</t>
  </si>
  <si>
    <t>42.20.160</t>
  </si>
  <si>
    <t>Solda exotérmica conexão cabo-cabo horizontal em T, bitola do cabo de 50-50mm² a 95-50mm²</t>
  </si>
  <si>
    <t>42.20.220</t>
  </si>
  <si>
    <t>Solda exotérmica conexão cabo-haste em T, bitola do cabo de 50mm² a 95mm² para haste de 5/8" e 3/4"</t>
  </si>
  <si>
    <t>43.02.180</t>
  </si>
  <si>
    <t>Ducha eletrônica de 6.800W até 7.900 W / 220 V</t>
  </si>
  <si>
    <t>43.05.030</t>
  </si>
  <si>
    <t>Exaustor elétrico em plástico, vazão de 150 a 190m³/h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</si>
  <si>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</si>
  <si>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</si>
  <si>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</si>
  <si>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</si>
  <si>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44.01.040</t>
  </si>
  <si>
    <t>44.01.100</t>
  </si>
  <si>
    <t>Lavatório de louça sem coluna</t>
  </si>
  <si>
    <t>44.01.310</t>
  </si>
  <si>
    <t>Tanque de louça com coluna de 30 litros</t>
  </si>
  <si>
    <t>44.01.800</t>
  </si>
  <si>
    <t>Bacia sifonada com caixa de descarga acoplada sem tampa - 6 litros</t>
  </si>
  <si>
    <t>44.02.062</t>
  </si>
  <si>
    <t>Tampo/bancada em granito, com frontão, espessura de 2 cm, acabamento polido</t>
  </si>
  <si>
    <t>44.03.050</t>
  </si>
  <si>
    <t>44.03.090</t>
  </si>
  <si>
    <t>44.03.130</t>
  </si>
  <si>
    <t>Saboneteira tipo dispenser, para refil de 800 ml</t>
  </si>
  <si>
    <t>44.03.360</t>
  </si>
  <si>
    <t>44.03.510</t>
  </si>
  <si>
    <t>44.03.590</t>
  </si>
  <si>
    <t>44.03.640</t>
  </si>
  <si>
    <t>44.06.300</t>
  </si>
  <si>
    <t>Cuba em aço inoxidável simples de 400x340x140mm</t>
  </si>
  <si>
    <t>44.20.010</t>
  </si>
  <si>
    <t>Sifão plástico sanfonado universal de 1´</t>
  </si>
  <si>
    <t>44.20.280</t>
  </si>
  <si>
    <t>Tampa de plástico para bacia sanitária</t>
  </si>
  <si>
    <t>44.20.620</t>
  </si>
  <si>
    <t>Válvula americana</t>
  </si>
  <si>
    <t>45.01.040</t>
  </si>
  <si>
    <t>Entrada completa de água com abrigo e registro de gaveta, DN= 1´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</si>
  <si>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</si>
  <si>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</si>
  <si>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</si>
  <si>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</si>
  <si>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46.01.050</t>
  </si>
  <si>
    <t>Tubo de PVC rígido soldável marrom, DN= 50 mm, (1 1/2´),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</si>
  <si>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</si>
  <si>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</si>
  <si>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</si>
  <si>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</si>
  <si>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</si>
  <si>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</si>
  <si>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46.10.010</t>
  </si>
  <si>
    <t>Tubo de cobre classe A, DN= 15mm (1/2´), inclusive conexões</t>
  </si>
  <si>
    <t>46.27.060</t>
  </si>
  <si>
    <t>Tubo de cobre flexível, espessura 1/32" - diâmetro 1/4", inclusive conexões</t>
  </si>
  <si>
    <t>46.27.090</t>
  </si>
  <si>
    <t>Tubo de cobre flexível, espessura 1/32" - diâmetro 1/2", inclusive conexões</t>
  </si>
  <si>
    <t>47.01.170</t>
  </si>
  <si>
    <t>Válvula de esfera monobloco em latão, passagem plena, acionamento com alavanca, DN= 1/2´</t>
  </si>
  <si>
    <t>47.01.210</t>
  </si>
  <si>
    <t>47.02.020</t>
  </si>
  <si>
    <t>Registro de gaveta em latão fundido cromado com canopla, DN= 3/4´ - linha especial</t>
  </si>
  <si>
    <t>47.02.050</t>
  </si>
  <si>
    <t>Registro de gaveta em latão fundido cromado com canopla, DN= 1 1/2´ - linha especial</t>
  </si>
  <si>
    <t>47.02.110</t>
  </si>
  <si>
    <t>47.05.040</t>
  </si>
  <si>
    <t>48.02.205</t>
  </si>
  <si>
    <t>48.05.040</t>
  </si>
  <si>
    <t>Torneira de boia, DN= 1 1/2´</t>
  </si>
  <si>
    <t>49.01.016</t>
  </si>
  <si>
    <t>49.01.070</t>
  </si>
  <si>
    <t>Caixa sifonada de PVC rígido de 250 x 230 x 75 mm, com tampa cega</t>
  </si>
  <si>
    <t>49.04.010</t>
  </si>
  <si>
    <t>Ralo seco em PVC rígido de 100 x 40 mm, com grelha</t>
  </si>
  <si>
    <t>50.10.120</t>
  </si>
  <si>
    <t>Extintor manual de pó químico seco ABC - capacidade de 6 kg</t>
  </si>
  <si>
    <t>55.01.020</t>
  </si>
  <si>
    <t>Limpeza final da obra</t>
  </si>
  <si>
    <t>61.10.300</t>
  </si>
  <si>
    <t>Duto flexível aluminizado, seção circular de 10cm (4´)</t>
  </si>
  <si>
    <t>66.08.100</t>
  </si>
  <si>
    <t>Rack fechado padrão metálico, 19 x 12 Us x 470 mm</t>
  </si>
  <si>
    <t>66.20.150</t>
  </si>
  <si>
    <t>Guia organizadora de cabos para rack, 19´ 1 U</t>
  </si>
  <si>
    <t>66.20.225</t>
  </si>
  <si>
    <t>Switch Gigabit 24 portas com capacidade de 10/100/1000/Mbps</t>
  </si>
  <si>
    <t>69.09.260</t>
  </si>
  <si>
    <t>Patch panel de 24 portas - categoria 6</t>
  </si>
  <si>
    <t>69.20.140</t>
  </si>
  <si>
    <t>Bloco de ligação com engate rápido para 10 pares, BER-10</t>
  </si>
  <si>
    <t>69.20.170</t>
  </si>
  <si>
    <t>Calha de aço com 4 tomadas 2P+T - 250 V, com cabo</t>
  </si>
  <si>
    <t>69.20.200</t>
  </si>
  <si>
    <t>Bandeja fixa para rack, 19´ x 500 mm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</si>
  <si>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</si>
  <si>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</si>
  <si>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</si>
  <si>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 (240x120mm), com indicação de rota de evacuação e saída de emergência</t>
  </si>
  <si>
    <t>97.02.210</t>
  </si>
  <si>
    <t>Fonte</t>
  </si>
  <si>
    <t>CDHU</t>
  </si>
  <si>
    <t>1.</t>
  </si>
  <si>
    <t>%</t>
  </si>
  <si>
    <t>98459</t>
  </si>
  <si>
    <t>91306</t>
  </si>
  <si>
    <t>FECHADURA DE EMBUTIR PARA PORTAS INTERNAS, COMPLETA, ACABAMENTO PADRÃO MÉDIO, COM EXECUÇÃO DE FURO - FORNECIMENTO E INSTALAÇÃO. AF_12/2019</t>
  </si>
  <si>
    <t>102167</t>
  </si>
  <si>
    <t>93205</t>
  </si>
  <si>
    <t>100764</t>
  </si>
  <si>
    <t>91836</t>
  </si>
  <si>
    <t>93009</t>
  </si>
  <si>
    <t>ELETRODUTO RÍGIDO ROSCÁVEL, PVC, DN 60 MM (2"), PARA REDE ENTERRADA DE DISTRIBUIÇÃO DE ENERGIA ELÉTRICA - FORNECIMENTO E INSTALAÇÃO. AF_12/2021</t>
  </si>
  <si>
    <t>97881</t>
  </si>
  <si>
    <t>CAIXA ENTERRADA ELÉTRICA RETANGULAR, EM CONCRETO PRÉ-MOLDADO, FUNDO COM BRITA, DIMENSÕES INTERNAS: 0,3X0,3X0,3 M. AF_12/2020</t>
  </si>
  <si>
    <t>101880</t>
  </si>
  <si>
    <t>QUADRO DE DISTRIBUIÇÃO DE ENERGIA EM CHAPA DE AÇO GALVANIZADO, DE EMBUTIR, COM BARRAMENTO TRIFÁSICO, PARA 30 DISJUNTORES DIN 150A - FORNECIMENTO E INSTALAÇÃO. AF_10/2020</t>
  </si>
  <si>
    <t>101882</t>
  </si>
  <si>
    <t>QUADRO DE DISTRIBUIÇÃO DE ENERGIA EM CHAPA DE AÇO GALVANIZADO, DE EMBUTIR, COM BARRAMENTO TRIFÁSICO, PARA 30 DISJUNTORES DIN 225A - FORNECIMENTO E INSTALAÇÃO. AF_10/2020</t>
  </si>
  <si>
    <t>101894</t>
  </si>
  <si>
    <t>DISJUNTOR TRIPOLAR TIPO NEMA, CORRENTE NOMINAL DE 60 ATÉ 100A - FORNECIMENTO E INSTALAÇÃO. AF_10/2020</t>
  </si>
  <si>
    <t>101895</t>
  </si>
  <si>
    <t>DISJUNTOR TERMOMAGNÉTICO TRIPOLAR , CORRENTE NOMINAL DE 125A - FORNECIMENTO E INSTALAÇÃO. AF_10/2020</t>
  </si>
  <si>
    <t>91967</t>
  </si>
  <si>
    <t>97608</t>
  </si>
  <si>
    <t>LUMINÁRIA ARANDELA TIPO TARTARUGA, COM GRADE, DE SOBREPOR, COM 1 LÂMPADA FLUORESCENTE DE 15 W, SEM REATOR - FORNECIMENTO E INSTALAÇÃO. AF_02/2020</t>
  </si>
  <si>
    <t>96973</t>
  </si>
  <si>
    <t>96977</t>
  </si>
  <si>
    <t>96986</t>
  </si>
  <si>
    <t>20,88</t>
  </si>
  <si>
    <t>95544</t>
  </si>
  <si>
    <t>PAPELEIRA DE PAREDE EM METAL CROMADO SEM TAMPA, INCLUSO FIXAÇÃO. AF_01/2020</t>
  </si>
  <si>
    <t>104136</t>
  </si>
  <si>
    <t>100574</t>
  </si>
  <si>
    <t>94994</t>
  </si>
  <si>
    <t>87765</t>
  </si>
  <si>
    <t>CONTRAPISO EM ARGAMASSA TRAÇO 1:4 (CIMENTO E AREIA), PREPARO MECÂNICO COM BETONEIRA 400 L, APLICADO EM ÁREAS MOLHADAS SOBRE IMPERMEABILIZAÇÃO, ACABAMENTO NÃO REFORÇADO, ESPESSURA 4CM. AF_07/2021</t>
  </si>
  <si>
    <t>87273</t>
  </si>
  <si>
    <t>97914</t>
  </si>
  <si>
    <t>100977</t>
  </si>
  <si>
    <t>88326</t>
  </si>
  <si>
    <t>100289</t>
  </si>
  <si>
    <t>Item</t>
  </si>
  <si>
    <t>Descrição</t>
  </si>
  <si>
    <t>Valor em R$</t>
  </si>
  <si>
    <t>1º Mês</t>
  </si>
  <si>
    <t>2º Mês</t>
  </si>
  <si>
    <t>3º Mês</t>
  </si>
  <si>
    <t>4º Mês</t>
  </si>
  <si>
    <t>5º Mês</t>
  </si>
  <si>
    <t>6º Mês</t>
  </si>
  <si>
    <t>7° Mês</t>
  </si>
  <si>
    <t>8° Mês</t>
  </si>
  <si>
    <t>Obra:</t>
  </si>
  <si>
    <t>Local:</t>
  </si>
  <si>
    <t>Código</t>
  </si>
  <si>
    <t>CP01</t>
  </si>
  <si>
    <t>65,77</t>
  </si>
  <si>
    <t xml:space="preserve">UN    </t>
  </si>
  <si>
    <t xml:space="preserve">M3    </t>
  </si>
  <si>
    <t>2,77</t>
  </si>
  <si>
    <t>50.05.072</t>
  </si>
  <si>
    <t>Luminária de emergência LED de sobrepor, para teto ou parede, autonomia mínima 2 horas</t>
  </si>
  <si>
    <t>Qtd arredondada</t>
  </si>
  <si>
    <t>Un.</t>
  </si>
  <si>
    <t>Qtd.</t>
  </si>
  <si>
    <t>Preço Total com BDI
(R$)</t>
  </si>
  <si>
    <t>TUBO PVC NORMAL "SN" JUNTA ELÁSTICA DN 150 INCL CONEXÕES</t>
  </si>
  <si>
    <t>DPS - DISPOSITIVO PROTECAO CONTRA SURTOS (ENERGIA)</t>
  </si>
  <si>
    <t>AE-21 ABRIGO E ENTRADA DE ENERGIA (CAIXA M OU H): AES ELETROP/BANDEIRANTE/ELEKTRO/CPFL</t>
  </si>
  <si>
    <t>CONJ 4 CABOS P/ ENTRADA ENERGIA SECCAO 95MM2 C/ ELETRODUTOS</t>
  </si>
  <si>
    <t>CONJ. ENTRADA P/INTRAGOV (FIBRA ÓTICA) EM ENTRADA DE ENERGIA</t>
  </si>
  <si>
    <t xml:space="preserve">RELATORIO DE INSPEÇAO E MEDIÇAO COM LAUDO TECNICO DO SISTEMA DE PROTEÇAO CONTRA DESCARGAS ATMOSFERICAS CONFORME NBR 5419 </t>
  </si>
  <si>
    <t xml:space="preserve">CORDOALHA DE AÇO GALV. A QUENTE 50 MM2 (3/8") C/SUPORTE.DE FIXAÇÃO. </t>
  </si>
  <si>
    <t>FD-16 FECHAMENTO DIVISA/BL CONCRETO/REVEST CHAPISCO FINO H=235CM/BROCA</t>
  </si>
  <si>
    <t>CA-10 CAIXA DE AREIA 50X50 CM PARA AGUAS PLUVIAIS</t>
  </si>
  <si>
    <t>FDE</t>
  </si>
  <si>
    <t>BDI 1:</t>
  </si>
  <si>
    <t>BDI 2:</t>
  </si>
  <si>
    <t>5,87</t>
  </si>
  <si>
    <t>&lt;-- BDI para itens obtidos via cotações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</si>
  <si>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</si>
  <si>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</si>
  <si>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</si>
  <si>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</si>
  <si>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</si>
  <si>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</si>
  <si>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</si>
  <si>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</si>
  <si>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</si>
  <si>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</si>
  <si>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ELETRODUTO FLEXÍVEL CORRUGADO, PVC, DN 32 MM (1"), PARA CIRCUITOS TERMINAIS, INSTALADO EM FORRO - FORNECIMENTO E INSTALAÇÃO. AF_03/2023</t>
  </si>
  <si>
    <t>INTERRUPTOR SIMPLES (3 MÓDULOS), 10A/250V, INCLUINDO SUPORTE E PLACA - FORNECIMENTO E INSTALAÇÃO. AF_03/2023</t>
  </si>
  <si>
    <t>9° Mês</t>
  </si>
  <si>
    <t>10° Mês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</si>
  <si>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</si>
  <si>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</si>
  <si>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</si>
  <si>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</si>
  <si>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</si>
  <si>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</si>
  <si>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</si>
  <si>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</si>
  <si>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</si>
  <si>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</si>
  <si>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</si>
  <si>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</si>
  <si>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</si>
  <si>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37,50</t>
  </si>
  <si>
    <t>R$</t>
  </si>
  <si>
    <t>Total do Mês</t>
  </si>
  <si>
    <t>Total Acumualdo</t>
  </si>
  <si>
    <t>Haste de aterramento de 5/8" x 2,4 m</t>
  </si>
  <si>
    <t>3,16</t>
  </si>
  <si>
    <t>1,50</t>
  </si>
  <si>
    <t>27,15</t>
  </si>
  <si>
    <t>219,24</t>
  </si>
  <si>
    <t>1,77</t>
  </si>
  <si>
    <t>08.09.019.</t>
  </si>
  <si>
    <t>08.10.045.</t>
  </si>
  <si>
    <t>09.02.043.</t>
  </si>
  <si>
    <t>09.02.061.</t>
  </si>
  <si>
    <t>09.02.078.</t>
  </si>
  <si>
    <t>09.02.101.</t>
  </si>
  <si>
    <t>09.13.035.</t>
  </si>
  <si>
    <t>09.13.040.</t>
  </si>
  <si>
    <t>16.01.016.</t>
  </si>
  <si>
    <t>16.05.075.</t>
  </si>
  <si>
    <t>16.08.026.</t>
  </si>
  <si>
    <t>m</t>
  </si>
  <si>
    <t>Mobilização do Canteiro de Obras</t>
  </si>
  <si>
    <t>Cobertura</t>
  </si>
  <si>
    <t>3.1</t>
  </si>
  <si>
    <t>3.2</t>
  </si>
  <si>
    <t>3.3</t>
  </si>
  <si>
    <t>3.4</t>
  </si>
  <si>
    <t>3.5</t>
  </si>
  <si>
    <t>3.6</t>
  </si>
  <si>
    <t>3.7</t>
  </si>
  <si>
    <t>Fundações</t>
  </si>
  <si>
    <t>4.1</t>
  </si>
  <si>
    <t>4.2</t>
  </si>
  <si>
    <t>4.3</t>
  </si>
  <si>
    <t>4.4</t>
  </si>
  <si>
    <t>4.5</t>
  </si>
  <si>
    <t>4.6</t>
  </si>
  <si>
    <t>4.7</t>
  </si>
  <si>
    <t>Estrutura</t>
  </si>
  <si>
    <t>COMPOSIÇÃO</t>
  </si>
  <si>
    <t>Paredes</t>
  </si>
  <si>
    <t>Teto</t>
  </si>
  <si>
    <t>Madeira</t>
  </si>
  <si>
    <t>Alumínio</t>
  </si>
  <si>
    <t>Vidros</t>
  </si>
  <si>
    <t>Elétrica</t>
  </si>
  <si>
    <t>Ar-Comprimido</t>
  </si>
  <si>
    <t>SINAPI/SP</t>
  </si>
  <si>
    <t>24,19</t>
  </si>
  <si>
    <t>COMPOSIÇÃO PARAMÉTRICA DE LIGAÇÃO PREDIAL DE ESGOTO, REDE DN 150 MM, COLETOR PREDIAL DN 100 MM, L = 6,0 M, LARGURA DA VALA = 0,65 M; COM SELIM E CURVA 90 GRAUS; ESCAVAÇÃO MECANIZADA, PREPARO DE FUNDO DE VALA E REATERRO COMPACTADO. AF_06/2022</t>
  </si>
  <si>
    <t>SINAPI-I/SP</t>
  </si>
  <si>
    <t>45,59</t>
  </si>
  <si>
    <t>15,74</t>
  </si>
  <si>
    <t>987,59</t>
  </si>
  <si>
    <t>1.1</t>
  </si>
  <si>
    <t>1.2</t>
  </si>
  <si>
    <t>1.3</t>
  </si>
  <si>
    <t>1.4</t>
  </si>
  <si>
    <t>1.5</t>
  </si>
  <si>
    <t>1.6</t>
  </si>
  <si>
    <t>1.7</t>
  </si>
  <si>
    <t>CP02</t>
  </si>
  <si>
    <t>CP03</t>
  </si>
  <si>
    <t>CP04</t>
  </si>
  <si>
    <t>Água Fria</t>
  </si>
  <si>
    <t>Esgoto</t>
  </si>
  <si>
    <t>Pluvial</t>
  </si>
  <si>
    <t>20.1</t>
  </si>
  <si>
    <t>20.2</t>
  </si>
  <si>
    <t>20.3</t>
  </si>
  <si>
    <t>*Os serviços da FDE tiveram seu BDI de 19,50% removido, aplicando-se somente o BDI adotado pela Prefeitura</t>
  </si>
  <si>
    <t>Alvenaria de bloco cerâmico de vedação de 9 cm</t>
  </si>
  <si>
    <t>Árvore ornamental tipo Quaresmeira - h= 1,50 / 2,00 m</t>
  </si>
  <si>
    <t>148,30</t>
  </si>
  <si>
    <t>CORDOALHA DE COBRE NU 35 MM², NÃO ENTERRADA, COM ISOLADOR - FORNECIMENTO E INSTALAÇÃO. AF_08/2023</t>
  </si>
  <si>
    <t>CORDOALHA DE COBRE NU 50 MM², ENTERRADA - FORNECIMENTO E INSTALAÇÃO. AF_08/2023</t>
  </si>
  <si>
    <t>HASTE DE ATERRAMENTO, DIÂMETRO 3/4", COM 3 METROS - FORNECIMENTO E INSTALAÇÃO. AF_08/2023</t>
  </si>
  <si>
    <t>104750</t>
  </si>
  <si>
    <t>CONECTOR GRAMPO METÁLICO TIPO OLHAL, PARA SPDA, PARA HASTE DE ATERRAMENTO DE 5/8'' E CABOS DE 10 A 50 MM2 - FORNECIMENTO E INSTALAÇÃO. AF_08/2023</t>
  </si>
  <si>
    <t>29,30</t>
  </si>
  <si>
    <t>165,02</t>
  </si>
  <si>
    <t>CI-02 CAIXA DE INSPEÇÃO 80X80CM PARA ESGOTO</t>
  </si>
  <si>
    <t>3.8</t>
  </si>
  <si>
    <t>3.9</t>
  </si>
  <si>
    <t>CP05</t>
  </si>
  <si>
    <t>CP06</t>
  </si>
  <si>
    <t>CP07</t>
  </si>
  <si>
    <t>Preço Unit. Referência (Boletim)
R$</t>
  </si>
  <si>
    <t>Adota-se para as colunas da "QTD", "Preço Unitário com BDI" e "Preço Total com BDI", um arredondamento com 2,00 (duas) casas decimais por meio da fórmula arred</t>
  </si>
  <si>
    <t>Viga baldrame, 0,15 x 0,30 m, 30 MPa, concreto bombeado, completa</t>
  </si>
  <si>
    <t>Bloco de coroamento, 80x120x60 cm, 30 MPa, concreto bombeado, completo</t>
  </si>
  <si>
    <t>Viga 15 cm x 40 cm, 30 MPa, 30 MPa, concreto bombeado, completa</t>
  </si>
  <si>
    <t>Serviços Preliminares</t>
  </si>
  <si>
    <t>Movimentação de Terra e Locação da Obra</t>
  </si>
  <si>
    <t>2.1</t>
  </si>
  <si>
    <t>2.2</t>
  </si>
  <si>
    <t>2.3</t>
  </si>
  <si>
    <t>2.4</t>
  </si>
  <si>
    <t>2.5</t>
  </si>
  <si>
    <t>CP08</t>
  </si>
  <si>
    <t>5.1</t>
  </si>
  <si>
    <t>7.3</t>
  </si>
  <si>
    <t>5.8</t>
  </si>
  <si>
    <t>6.8</t>
  </si>
  <si>
    <t>5.2</t>
  </si>
  <si>
    <t>5.3</t>
  </si>
  <si>
    <t>5.6</t>
  </si>
  <si>
    <t>5.7</t>
  </si>
  <si>
    <t>5.9</t>
  </si>
  <si>
    <t>5.10</t>
  </si>
  <si>
    <t>5.11</t>
  </si>
  <si>
    <t>6.1</t>
  </si>
  <si>
    <t>6.2</t>
  </si>
  <si>
    <t>6.3</t>
  </si>
  <si>
    <t>6.4</t>
  </si>
  <si>
    <t>6.5</t>
  </si>
  <si>
    <t>6.6</t>
  </si>
  <si>
    <t>6.7</t>
  </si>
  <si>
    <t>6.9</t>
  </si>
  <si>
    <t>6.10</t>
  </si>
  <si>
    <t>6.11</t>
  </si>
  <si>
    <t>6.12</t>
  </si>
  <si>
    <t>7.1</t>
  </si>
  <si>
    <t>8.1</t>
  </si>
  <si>
    <t>7.2</t>
  </si>
  <si>
    <t>8.2</t>
  </si>
  <si>
    <t>8.3</t>
  </si>
  <si>
    <t>8.4</t>
  </si>
  <si>
    <t>8.5</t>
  </si>
  <si>
    <t>8.6</t>
  </si>
  <si>
    <t>8.7</t>
  </si>
  <si>
    <t>8.8</t>
  </si>
  <si>
    <t>8.9</t>
  </si>
  <si>
    <t>9.1</t>
  </si>
  <si>
    <t>9.2</t>
  </si>
  <si>
    <t>9.3</t>
  </si>
  <si>
    <t>9.4</t>
  </si>
  <si>
    <t>9.5</t>
  </si>
  <si>
    <t>9.6</t>
  </si>
  <si>
    <t>9.7</t>
  </si>
  <si>
    <t>10.3</t>
  </si>
  <si>
    <t>10.4</t>
  </si>
  <si>
    <t>10.5</t>
  </si>
  <si>
    <t>11.1</t>
  </si>
  <si>
    <t>11.2</t>
  </si>
  <si>
    <t>11.3</t>
  </si>
  <si>
    <t>11.4</t>
  </si>
  <si>
    <t>12.1</t>
  </si>
  <si>
    <t>12.2</t>
  </si>
  <si>
    <t>12.3</t>
  </si>
  <si>
    <t>12.4</t>
  </si>
  <si>
    <t>12.5</t>
  </si>
  <si>
    <t>14.1</t>
  </si>
  <si>
    <t>14.2</t>
  </si>
  <si>
    <t>Gradil Janelas</t>
  </si>
  <si>
    <t>15.1</t>
  </si>
  <si>
    <t>Louças, Metais e Acessórios</t>
  </si>
  <si>
    <t>Acessibilidade</t>
  </si>
  <si>
    <t>Prevenção e Combate a Incêndios</t>
  </si>
  <si>
    <t>Obtenção de AVCB/CLCB junto ao Corpo de Bombeiros do Estado de São Paulo</t>
  </si>
  <si>
    <t>Testada</t>
  </si>
  <si>
    <t>Total, sem BDI</t>
  </si>
  <si>
    <t>BDI</t>
  </si>
  <si>
    <t>Total Geral, com BDI</t>
  </si>
  <si>
    <t>Piso Interno</t>
  </si>
  <si>
    <t>Vedações e Bancadas</t>
  </si>
  <si>
    <t>6.13</t>
  </si>
  <si>
    <t>6.14</t>
  </si>
  <si>
    <t>6.15</t>
  </si>
  <si>
    <t>6.16</t>
  </si>
  <si>
    <t>6.17</t>
  </si>
  <si>
    <t>6.18</t>
  </si>
  <si>
    <t>14.3</t>
  </si>
  <si>
    <t>17.1</t>
  </si>
  <si>
    <t>17.2</t>
  </si>
  <si>
    <t>17.3</t>
  </si>
  <si>
    <t>21.1</t>
  </si>
  <si>
    <t>21.2</t>
  </si>
  <si>
    <t>21.3</t>
  </si>
  <si>
    <t>21.4</t>
  </si>
  <si>
    <t>12.6</t>
  </si>
  <si>
    <t>21.5</t>
  </si>
  <si>
    <t>POSTO DE CONSUMO COMPLETO DUPLA RETENÇÃO</t>
  </si>
  <si>
    <t>COT-01</t>
  </si>
  <si>
    <t>COTAÇÃO
BDI 2</t>
  </si>
  <si>
    <t>COT-02</t>
  </si>
  <si>
    <t>FILTRO REGULADOR DE PRESSÃO 1/4"X1/2" BELL-AIR</t>
  </si>
  <si>
    <t>18.1</t>
  </si>
  <si>
    <t>18.2</t>
  </si>
  <si>
    <t>18.3</t>
  </si>
  <si>
    <t>23.1</t>
  </si>
  <si>
    <t>23.3</t>
  </si>
  <si>
    <t>23.2</t>
  </si>
  <si>
    <t>23.4</t>
  </si>
  <si>
    <t>Construção de Unidade Básica de Saúde no Jardim Orlando Chesini Ometto</t>
  </si>
  <si>
    <t>Rua Antônio Pereira Campanhã, Jd. Orlando Chesini Ometto, CEP 17212-620, Jahu/SP</t>
  </si>
  <si>
    <t>Ponto:</t>
  </si>
  <si>
    <t>-22.331312089223754, -48.54807106970907</t>
  </si>
  <si>
    <t>Serviços Complementares</t>
  </si>
  <si>
    <t>19.1</t>
  </si>
  <si>
    <t>19.2</t>
  </si>
  <si>
    <t>19.3</t>
  </si>
  <si>
    <t>19.4</t>
  </si>
  <si>
    <t>19.5</t>
  </si>
  <si>
    <t>19.6</t>
  </si>
  <si>
    <t>24.1</t>
  </si>
  <si>
    <t>24.2</t>
  </si>
  <si>
    <t>24.3</t>
  </si>
  <si>
    <t>24.4</t>
  </si>
  <si>
    <t>24.5</t>
  </si>
  <si>
    <t>8.10</t>
  </si>
  <si>
    <t>13.1</t>
  </si>
  <si>
    <t>13.2</t>
  </si>
  <si>
    <t>13.3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</si>
  <si>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</si>
  <si>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</si>
  <si>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</si>
  <si>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</si>
  <si>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</si>
  <si>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</si>
  <si>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</si>
  <si>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</si>
  <si>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</si>
  <si>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16.11</t>
  </si>
  <si>
    <t>16.14</t>
  </si>
  <si>
    <t>16.15</t>
  </si>
  <si>
    <t>16.17</t>
  </si>
  <si>
    <t>16.18</t>
  </si>
  <si>
    <t>16.19</t>
  </si>
  <si>
    <t>18.4</t>
  </si>
  <si>
    <t>18.5</t>
  </si>
  <si>
    <t>18.6</t>
  </si>
  <si>
    <t>18.7</t>
  </si>
  <si>
    <t>18.8</t>
  </si>
  <si>
    <t>18.9</t>
  </si>
  <si>
    <t>18.10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</si>
  <si>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</si>
  <si>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</si>
  <si>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</si>
  <si>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</si>
  <si>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</si>
  <si>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</si>
  <si>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</si>
  <si>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</si>
  <si>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</si>
  <si>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</si>
  <si>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</si>
  <si>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</si>
  <si>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</si>
  <si>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24.6</t>
  </si>
  <si>
    <t>24.7</t>
  </si>
  <si>
    <t>24.8</t>
  </si>
  <si>
    <t>24.9</t>
  </si>
  <si>
    <t>7.4</t>
  </si>
  <si>
    <t>6.19</t>
  </si>
  <si>
    <t>6.20</t>
  </si>
  <si>
    <t>Pilar, 15 cm x 40 cm, 30 MPa, concreto bombeado, 4 Vergalhões de 3/8" (10 mm), Completo</t>
  </si>
  <si>
    <t>5.4</t>
  </si>
  <si>
    <t>5.5</t>
  </si>
  <si>
    <t>6.21</t>
  </si>
  <si>
    <t>6.22</t>
  </si>
  <si>
    <t>6.24</t>
  </si>
  <si>
    <t>6.25</t>
  </si>
  <si>
    <t>6.26</t>
  </si>
  <si>
    <t>3.10</t>
  </si>
  <si>
    <t>54,82</t>
  </si>
  <si>
    <t>427,17</t>
  </si>
  <si>
    <t>78,01</t>
  </si>
  <si>
    <t>40,51</t>
  </si>
  <si>
    <t>37,39</t>
  </si>
  <si>
    <t>63,54</t>
  </si>
  <si>
    <t>86,40</t>
  </si>
  <si>
    <t xml:space="preserve">AR CONDICIONADO SPLIT ON/OFF, HI-WALL (PAREDE), 9000 BTUS/H, CICLO FRIO, 60 HZ, CLASSIFICACAO ENERGETICA A - SELO PROCEL, GAS HFC, CONTROLE S/ FIO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</si>
  <si>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CONECTOR MACHO RJ 45, CATEGORIA 5 E (CAT 5E) PARA CABOS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</si>
  <si>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ESPELHO / PLACA CEGA 4" X 2", PARA INSTALACAO DE TOMADAS E INTERRUPTORES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</si>
  <si>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ESPELHO / PLACA CEGA 4" X 4", PARA INSTALACAO DE TOMADAS E INTERRUPTORES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</si>
  <si>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NUMERACAO RESIDENCIAL EM CHAPA GALVANIZADA ESMALTADA 12 X 18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</si>
  <si>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QUADRO DE DISTRIBUICAO COM BARRAMENTO TRIFASICO, DE EMBUTIR, EM CHAPA DE ACO GALVANIZADO, PARA 48 DISJUNTORES DIN, 100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</si>
  <si>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FDE*, Outubro/2023, Não Desonerada</t>
  </si>
  <si>
    <t>24.10</t>
  </si>
  <si>
    <t>22.14</t>
  </si>
  <si>
    <t>22.15</t>
  </si>
  <si>
    <t>24.11</t>
  </si>
  <si>
    <t>24.12</t>
  </si>
  <si>
    <t>24.13</t>
  </si>
  <si>
    <t>24.14</t>
  </si>
  <si>
    <t>Pintura com esmalte em estrutura metálica</t>
  </si>
  <si>
    <t>3.11</t>
  </si>
  <si>
    <t>Bloco de coroamento, 40x40x40 cm, 30 MPa, concreto bombeado, completo</t>
  </si>
  <si>
    <t>3.12</t>
  </si>
  <si>
    <t>5.12</t>
  </si>
  <si>
    <t>8.11</t>
  </si>
  <si>
    <t>A) A guarda dos materiais, equipamentos, acessórios e conservação da obra é de inteira responsabilidade da Contratada;</t>
  </si>
  <si>
    <t>B) O custo com eventuais instalações provisórias é de inteira responsabilidade da Contratada;</t>
  </si>
  <si>
    <t>C) O uso de Equipamentos de Proteção Coletiva (EPC's) e Equipamentos de Proteção Individual (EPI's) é obrigatória;</t>
  </si>
  <si>
    <t>E) As entradas de água e energia elétrica devem ser executadas até o término do segundo mês;</t>
  </si>
  <si>
    <t>F) A numeração fornecida pela Prefeitura é a definitiva, não é fornecida numeração provisória;</t>
  </si>
  <si>
    <t>G) Todo o trâmite com as concessionárias de água e energia elétrica é de inteira responsabilidade da Contratada;</t>
  </si>
  <si>
    <t>17.4</t>
  </si>
  <si>
    <t>D) A correta sinalização e isolamento do canteiro de obra está sendo remunerado por este orçamento e deve ser respeitada pela Contratada;</t>
  </si>
  <si>
    <t>Bloco de coroamento, 60x60x60 cm, 30 MPa, concreto bombeado, completo</t>
  </si>
  <si>
    <t>4.8</t>
  </si>
  <si>
    <t>Transporte de solo de 1ª e 2ª categoria por caminhão para distâncias superiores ao 15° km até o 20° km (BOTA-FORA DA CAMADA VEGETAL)</t>
  </si>
  <si>
    <t>Demolição mecanizada de pavimento ou piso em concreto, inclusive fragmentação, carregamento, transporte até 1 quilômetro e descarregamento (DEMOLIÇÃO DO PASSEIO EXISTENTE)</t>
  </si>
  <si>
    <t>Carregamento mecanizado de solo de 1ª e 2ª categoria (EMPRÉSTIMO)</t>
  </si>
  <si>
    <t>Transporte de solo de 1ª e 2ª categoria por caminhão para distâncias superiores ao 15° km até o 20° km (EMPRÉSTIMO)</t>
  </si>
  <si>
    <t>FD-16 FECHAMENTO DIVISA/BL CONCRETO/REVEST CHAPISCO FINO H=235CM/BROCA (MURO - FUNDAÇÃO COM BROCAS DE 3,00 METROS DE PROFUNDIDADE)</t>
  </si>
  <si>
    <t>TAPUME COM TELHA METÁLICA. AF_05/2018 (Altura de 2,20 m - Executar Todo o Muro e Fechar a Testada com o Tapume - Seguir NR18)</t>
  </si>
  <si>
    <t>FD-16 FECHAMENTO DIVISA/BL CONCRETO/REVEST CHAPISCO FINO H=235CM/BROCA (ENVOLVENDO O ELETRODUTO DA ENTRADA DE ENERGIA)</t>
  </si>
  <si>
    <t>Locação de container tipo sanitário com 2 vasos sanitários, 2 lavatórios, 2 mictórios e 4 pontos para chuveiro - área mínima de 13,80 m² (Uma unidade por 10 meses)</t>
  </si>
  <si>
    <t>Locação de container tipo escritório com 1 vaso sanitário, 1 lavatório e 1 ponto para chuveiro - área mínima de 13,80 m² (Uma unidade por 10 meses)</t>
  </si>
  <si>
    <t>VIGIA DIURNO COM ENCARGOS COMPLEMENTARES (SÁBADOS E DOMINGOS - 64 Horas / Mês)</t>
  </si>
  <si>
    <t>VIGIA NOTURNO COM ENCARGOS COMPLEMENTARES (10 Meses de Obra - 210 Horas / Mês)</t>
  </si>
  <si>
    <t>Broca em concreto armado diâmetro de 25 cm - completa (Integralmente armadas, 3 metros de profundidade cada)</t>
  </si>
  <si>
    <t>Broca em concreto armado diâmetro de 20 cm - completa (Integralmente armadas, 3 metros de profundidade cada)</t>
  </si>
  <si>
    <t>Carga manual de solo (Remoção do Solo das Brocas)</t>
  </si>
  <si>
    <t>Transporte de solo de 1ª e 2ª categoria por caminhão para distâncias superiores ao 15° km até o 20° km (Remoção do Solo das Brocas)</t>
  </si>
  <si>
    <t>Viga 15 cm x 40 cm, 30 MPa, 30 MPa, concreto bombeado, completa (TORRE RESERVATÓRIO)</t>
  </si>
  <si>
    <t>Pilar, 15 cm x 40 cm, 30 MPa, concreto bombeado, 6 Vergalhões de 1/2" (12,5 mm), Completo (VARANDA)</t>
  </si>
  <si>
    <t>Pilar, 15 cm x 40 cm, 30 MPa, concreto bombeado, 6 Vergalhões de 1/2" (12,5 mm), Completo (RESERVATÓRIOS)</t>
  </si>
  <si>
    <t>Laje pré-fabricada mista vigota treliçada/lajota cerâmica - LT 20 (16+4) e capa com concreto de 25 MPa (APOIO DOS RESERVATÓRIOS)</t>
  </si>
  <si>
    <t>Armadura em tela soldada de aço (Q196 - APOIO DOS RESERVATÓRIOS)</t>
  </si>
  <si>
    <t>Argamassa de regularização e/ou proteção (RESERVATÓRIOS)</t>
  </si>
  <si>
    <t>VIGA METÁLICA EM PERFIL LAMINADO OU SOLDADO EM AÇO ESTRUTURAL, COM CONEXÕES SOLDADAS, INCLUSOS MÃO DE OBRA, TRANSPORTE E IÇAMENTO UTILIZANDO GUINDASTE - FORNECIMENTO E INSTALAÇÃO. AF_01/2020_PA (Viga em Perfil W 410 x 38,8)</t>
  </si>
  <si>
    <t>Projeto executivo de estrutura em formato A0 (ESTRUTURA METÁLICA DA COBERTURA)</t>
  </si>
  <si>
    <t>Calha, rufo, afins em chapa galvanizada nº 24 - corte 0,50 m (RUFOS)</t>
  </si>
  <si>
    <t>Calha, rufo, afins em chapa galvanizada nº 24 - corte 0,50 m (CALHAS)</t>
  </si>
  <si>
    <t>Calha, rufo, afins em chapa galvanizada nº 26 - corte 0,33 m (CONDUTORES VERTICAIS)</t>
  </si>
  <si>
    <t>Laje pré-fabricada mista vigota protendida/lajota cerâmica - LP 20 (16+4) e capa com concreto de 25 MPa (LAJE DA ENTRADA PRINCIPAL)</t>
  </si>
  <si>
    <t>Armadura em tela soldada de aço (ARMADURA DE DISTRIBUIÇÃO EM TELA Q61)</t>
  </si>
  <si>
    <t>Alvenaria de bloco cerâmico de vedação de 9 cm (MURETA PLATIBANDA - H = 1,00 M - DESCONTANDO A CINTA)</t>
  </si>
  <si>
    <t>CINTA DE AMARRAÇÃO DE ALVENARIA MOLDADA IN LOCO COM UTILIZAÇÃO DE BLOCOS CANALETA. AF_03/2016 (SOBRE A MURETA DA PLATIBANDA)</t>
  </si>
  <si>
    <t>Vergas, contravergas e pilaretes de concreto armado (PILARETES PLATIBANDA - 1,00 PILARETE A CADA 2,00 METROS - H = 1,00 M)</t>
  </si>
  <si>
    <t>Chapisco (ACABAMENTO PLATIBANDA)</t>
  </si>
  <si>
    <t>Emboço desempenado com espuma de poliéster (ACABAMENTO PLATIBANDA)</t>
  </si>
  <si>
    <t>Tinta acrílica em massa, inclusive preparo (ACABAMENTO PLATIBANDA)</t>
  </si>
  <si>
    <t>Alvenaria de bloco cerâmico de vedação de 9 cm (TORRE RESERVATÓRIO)</t>
  </si>
  <si>
    <t>CINTA DE AMARRAÇÃO DE ALVENARIA MOLDADA IN LOCO COM UTILIZAÇÃO DE BLOCOS CANALETA. AF_03/2016 (TOPO DAS TORRES DOS RESERVATÓRIOS)</t>
  </si>
  <si>
    <t>Chapisco (ACABAMENTO TORRE DO RESERVATÓRIO)</t>
  </si>
  <si>
    <t>Emboço desempenado com espuma de poliéster (ACABAMENTO TORRE DO RESERVATÓRIO)</t>
  </si>
  <si>
    <t>Tinta acrílica em massa, inclusive preparo (ACABAMENTO TORRE DO RESERVATÓRIO)</t>
  </si>
  <si>
    <t>Vergas, contravergas e pilaretes de concreto armado (H = 0,19 M X L = 0,09 M X C = VÃO + 0,40 M)</t>
  </si>
  <si>
    <t>Lastro de pedra britada (5 CM)</t>
  </si>
  <si>
    <t>Revestimento em pedra ardósia selecionada (SOLEIRAS)</t>
  </si>
  <si>
    <t>Lastro de pedra britada (5 CM - PISO EXTERNO)</t>
  </si>
  <si>
    <t>Piso com requadro em concreto simples sem controle de fck (5 CM - PISO EXTERNO)</t>
  </si>
  <si>
    <t>Armadura em tela soldada de aço (TELA Q61 - PISO EXTERNO)</t>
  </si>
  <si>
    <t>Emboço comum (PARA REVESTIMENTO)</t>
  </si>
  <si>
    <t>Revestimento em pedra ardósia selecionada (PEITORIS)</t>
  </si>
  <si>
    <t>REVESTIMENTO CERÂMICO PARA PAREDES INTERNAS COM PLACAS TIPO ESMALTADA EXTRA  DE DIMENSÕES 33X45 CM APLICADAS NA ALTURA INTEIRA DAS PAREDES. AF_02/2023_PE (REJUNTE INCLUSO)</t>
  </si>
  <si>
    <t>Massa corrida à base de resina acrílica (LAJE DA VARANDA DA RECEPÇÃO)</t>
  </si>
  <si>
    <t>Caixilho em alumínio maxim-ar, sob medida (80 CMX100 CM)</t>
  </si>
  <si>
    <t>Porta de entrada de abrir em alumínio, sob medida (PORTA 90X210 CM CADA)</t>
  </si>
  <si>
    <t>Porta veneziana de abrir em alumínio, linha comercial (PORTA 70x210 CM)</t>
  </si>
  <si>
    <t>Placa de sinalização em PVC para ambientes (INDICAÇÃO DOS ABRIGOS DE LIXO)</t>
  </si>
  <si>
    <t>INSTALAÇÃO DE VIDRO LISO FUME, E = 6 MM, EM ESQUADRIA DE ALUMÍNIO OU PVC, FIXADO COM BAGUETE. AF_01/2021_PS (VACINA E SALA DE PROCEDIMENTO E COLETA)</t>
  </si>
  <si>
    <t>Fornecimento e montagem de estrutura metálica em perfil metalon, sem pintura (REQUADRO)</t>
  </si>
  <si>
    <t>Bacia sifonada de louça para pessoas com mobilidade reduzida - capacidade de 6 litros (CAIXA ACOPLADA)</t>
  </si>
  <si>
    <t>Bacia sifonada com caixa de descarga acoplada e tampa - infantil	 (EXPURGO)</t>
  </si>
  <si>
    <t>Revestimento em pedra ardósia selecionada (ACABAMENTO EXPURGO)</t>
  </si>
  <si>
    <t>Dispenser papel higiênico em ABS para rolão 300 / 600 m, com visor (TODOS BANHEIROS)</t>
  </si>
  <si>
    <t>Cabide cromado para banheiro (BANHEIROS PCD)</t>
  </si>
  <si>
    <t>Torneira de parede acionamento hidromecânico, em latão cromado, DN= 1/2´ ou 3/4´ (BANHEIROS)</t>
  </si>
  <si>
    <t>Torneira de mesa para pia com bica móvel e arejador em latão fundido cromado (DEMAIS AMBIENTES)</t>
  </si>
  <si>
    <t>Torneira de parede antivandalismo, DN= 3/4´ (PRÓXIMO AOS ABRIGOS DE LIXO)</t>
  </si>
  <si>
    <t>Ducha higiênica cromada (BANHEIRO FUNCIONÁRIOS)</t>
  </si>
  <si>
    <t>Piso tátil de concreto intertravado alerta / direcional, espessura de 6 cm, com rejunte em areia (LARGURA 0,25 M)</t>
  </si>
  <si>
    <t>Revestimento em aço inoxidável AISI 304, liga 18,8, chapa 20, espessura de 1 mm, acabamento escovado com grana especial (BANHEIROS PCD - ALTURA 0,40 M X COMPRIMENTO DA PORTA)</t>
  </si>
  <si>
    <t>Reservatório em polietileno com tampa de encaixar - capacidade de 3.000 litros (ALTURA = 5,00 METROS DO PISO ACABADO)</t>
  </si>
  <si>
    <t>Registro de pressão em latão fundido cromado com canopla, DN= 3/4´ - linha especial (CHUVEIROS)</t>
  </si>
  <si>
    <t>Válvula de esfera monobloco em latão, passagem plena, acionamento com alavanca, DN= 2´ (SAÍDAS DOS RESERVATÓRIOS)</t>
  </si>
  <si>
    <t>Válvula de retenção horizontal em bronze, DN= 1 1/2´ (SAÍDAS DOS RESERVATÓRIOS)</t>
  </si>
  <si>
    <t>RALO SIFONADO CONICO PVC DN 100MM C/GRELHA PVC CROMADO (ESCAMOTEÁVEL)</t>
  </si>
  <si>
    <t>Caixa sifonada de PVC rígido de 100 x 100 x 50 mm, com grelha (ESCAMOTEÁVEL)</t>
  </si>
  <si>
    <t>Projeto executivo de instalações hidráulicas em formato A0 (Projeto de Instalações de Ar-Comprimido)</t>
  </si>
  <si>
    <t>Broca em concreto armado diâmetro de 20 cm - completa (1,00 M DE PROFUNDIDADE - UMA BROCA A CADA 2,00 METROS)</t>
  </si>
  <si>
    <t>Gradil em aço galvanizado eletrofundido, malha 65 x 132 mm e pintura eletrostática (IDEM ALTURA MURO)</t>
  </si>
  <si>
    <t>Portão de correr em grade de aço galvanizado eletrofundida, malha 65 x 132 mm, e pintura eletrostática (ENTRADA VEÍCULOS)</t>
  </si>
  <si>
    <t>Portão de correr em grade de aço galvanizado eletrofundida, malha 65 x 132 mm, e pintura eletrostática (PORTÃO SOCIAL)</t>
  </si>
  <si>
    <t>Escavação manual em solo de 1ª e 2ª categoria em campo aberto (5 cm)</t>
  </si>
  <si>
    <t>Lastro de pedra britada (5 cm)</t>
  </si>
  <si>
    <t>Piso com requadro em concreto simples sem controle de fck (CALÇADA - 5 CM)</t>
  </si>
  <si>
    <t>Armadura em tela soldada de aço (TELA Q61)</t>
  </si>
  <si>
    <t>Alvenaria de elevação de 1 tijolo maciço aparente (FLOREIRA - 1,00 m x 1,00 m - h = 0,20 m)</t>
  </si>
  <si>
    <t>Placa de sinalização em PVC para ambientes (NOME AMBIENTES)</t>
  </si>
  <si>
    <t>Placa de identificação em alumínio para WC, com desenho universal de acessibilidade (BANHEIROS PCD)</t>
  </si>
  <si>
    <t>CARGA, MANOBRA E DESCARGA DE SOLOS E MATERIAIS GRANULARES EM CAMINHÃO BASCULANTE 6 M³ - CARGA COM ESCAVADEIRA HIDRÁULICA (CAÇAMBA DE 1,20 M³ / 155 HP) E DESCARGA LIVRE (UNIDADE: M3). AF_07/2020 (CARREGAMENTO DO PÓ DE PEDRA)</t>
  </si>
  <si>
    <t>TRANSPORTE COM CAMINHÃO BASCULANTE DE 6 M³, EM VIA URBANA PAVIMENTADA, DMT ATÉ 30 KM (UNIDADE: M3XKM). AF_07/2020 (TRANSPORTE DO PÓ DE PEDRA)</t>
  </si>
  <si>
    <t>ESPALHAMENTO DE MATERIAL COM TRATOR DE ESTEIRAS. AF_11/2019 (ESPALHAR O PÓ DE PEDRA)</t>
  </si>
  <si>
    <t>Compactação de aterro mecanizado mínimo de 95% PN, sem fornecimento de solo em áreas fechadas (ROLO LISO - PARA COMPACTAR O PÓ DE PEDRA)</t>
  </si>
  <si>
    <t>19.7</t>
  </si>
  <si>
    <r>
      <t xml:space="preserve">H) Após a assinatura do Contrato, a Contratada deve executar fielmente o objeto, eventuais questionamentos aos serviços contratados devem ser feitos </t>
    </r>
    <r>
      <rPr>
        <b/>
        <i/>
        <u/>
        <sz val="8"/>
        <color rgb="FFFF0000"/>
        <rFont val="Segoe UI"/>
        <family val="2"/>
      </rPr>
      <t>antes</t>
    </r>
    <r>
      <rPr>
        <i/>
        <sz val="8"/>
        <color theme="1"/>
        <rFont val="Segoe UI"/>
        <family val="2"/>
      </rPr>
      <t xml:space="preserve"> da assinatura do Contrato;</t>
    </r>
  </si>
  <si>
    <t>127,93</t>
  </si>
  <si>
    <t>410,84</t>
  </si>
  <si>
    <t>134,91</t>
  </si>
  <si>
    <t>632,16</t>
  </si>
  <si>
    <t>1.271,42</t>
  </si>
  <si>
    <t>139,27</t>
  </si>
  <si>
    <t>68,99</t>
  </si>
  <si>
    <t>755,55</t>
  </si>
  <si>
    <t>80,19</t>
  </si>
  <si>
    <t>8,15</t>
  </si>
  <si>
    <t>1.615,63</t>
  </si>
  <si>
    <t>CDHU 192, Novembro/2023, Não Desonerada</t>
  </si>
  <si>
    <t>SINAPI/SP, Novembro/2023, Não Desonerada</t>
  </si>
  <si>
    <t>15.2</t>
  </si>
  <si>
    <t>15.3</t>
  </si>
  <si>
    <t>15.4</t>
  </si>
  <si>
    <t>15.5</t>
  </si>
  <si>
    <t>15.6</t>
  </si>
  <si>
    <t>15.7</t>
  </si>
  <si>
    <t>SPDA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</si>
  <si>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</si>
  <si>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</si>
  <si>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</si>
  <si>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</si>
  <si>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</si>
  <si>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</si>
  <si>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</si>
  <si>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</si>
  <si>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</si>
  <si>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>15.2.10</t>
  </si>
  <si>
    <t>15.2.11</t>
  </si>
  <si>
    <t>15.2.12</t>
  </si>
  <si>
    <t>15.2.13</t>
  </si>
  <si>
    <t>15.2.14</t>
  </si>
  <si>
    <t>Rede e Telefonia</t>
  </si>
  <si>
    <t>15.2.15</t>
  </si>
  <si>
    <t>15.2.16</t>
  </si>
  <si>
    <t>15.3.1</t>
  </si>
  <si>
    <t>Quadro de Energia e Interligações</t>
  </si>
  <si>
    <t>15.3.2</t>
  </si>
  <si>
    <t>15.3.3</t>
  </si>
  <si>
    <t>15.3.4</t>
  </si>
  <si>
    <t>15.3.5</t>
  </si>
  <si>
    <t>15.3.6</t>
  </si>
  <si>
    <t>15.3.7</t>
  </si>
  <si>
    <t>15.3.8</t>
  </si>
  <si>
    <t>15.3.9</t>
  </si>
  <si>
    <t>15.3.10</t>
  </si>
  <si>
    <t>15.3.11</t>
  </si>
  <si>
    <t>15.3.12</t>
  </si>
  <si>
    <t>15.3.13</t>
  </si>
  <si>
    <t>15.3.14</t>
  </si>
  <si>
    <t>15.3.15</t>
  </si>
  <si>
    <t>15.3.16</t>
  </si>
  <si>
    <t>15.3.17</t>
  </si>
  <si>
    <t>15.3.18</t>
  </si>
  <si>
    <t>15.3.19</t>
  </si>
  <si>
    <t>15.3.20</t>
  </si>
  <si>
    <t>15.3.21</t>
  </si>
  <si>
    <t>15.3.22</t>
  </si>
  <si>
    <t>15.3.23</t>
  </si>
  <si>
    <t>15.3.24</t>
  </si>
  <si>
    <t>15.3.25</t>
  </si>
  <si>
    <t>15.3.26</t>
  </si>
  <si>
    <t>15.3.27</t>
  </si>
  <si>
    <t>15.3.28</t>
  </si>
  <si>
    <t>15.3.29</t>
  </si>
  <si>
    <t>15.3.30</t>
  </si>
  <si>
    <t>15.3.31</t>
  </si>
  <si>
    <t>15.4.1</t>
  </si>
  <si>
    <t>15.4.2</t>
  </si>
  <si>
    <t>15.4.3</t>
  </si>
  <si>
    <t>15.4.4</t>
  </si>
  <si>
    <t>15.4.5</t>
  </si>
  <si>
    <t>15.4.6</t>
  </si>
  <si>
    <t>Aterramento do Quadro Geral</t>
  </si>
  <si>
    <t>Iluminação Externa</t>
  </si>
  <si>
    <t>15.5.1</t>
  </si>
  <si>
    <t>15.5.2</t>
  </si>
  <si>
    <t>15.5.3</t>
  </si>
  <si>
    <t>15.5.4</t>
  </si>
  <si>
    <t>15.5.5</t>
  </si>
  <si>
    <t>15.5.6</t>
  </si>
  <si>
    <t>Iluminação Interna e Tomadas</t>
  </si>
  <si>
    <t>15.6.1</t>
  </si>
  <si>
    <t>15.6.2</t>
  </si>
  <si>
    <t>15.6.3</t>
  </si>
  <si>
    <t>15.6.4</t>
  </si>
  <si>
    <t>15.6.5</t>
  </si>
  <si>
    <t>15.6.6</t>
  </si>
  <si>
    <t>15.6.7</t>
  </si>
  <si>
    <t>15.6.8</t>
  </si>
  <si>
    <t>15.6.9</t>
  </si>
  <si>
    <t>15.6.10</t>
  </si>
  <si>
    <t>15.6.11</t>
  </si>
  <si>
    <t>15.6.12</t>
  </si>
  <si>
    <t>15.6.13</t>
  </si>
  <si>
    <t>15.6.14</t>
  </si>
  <si>
    <t>15.6.15</t>
  </si>
  <si>
    <t>15.6.16</t>
  </si>
  <si>
    <t>15.6.17</t>
  </si>
  <si>
    <t>15.6.18</t>
  </si>
  <si>
    <t>15.6.19</t>
  </si>
  <si>
    <t>15.6.20</t>
  </si>
  <si>
    <t>15.6.21</t>
  </si>
  <si>
    <t>15.6.22</t>
  </si>
  <si>
    <t>15.6.23</t>
  </si>
  <si>
    <t>15.7.1</t>
  </si>
  <si>
    <t>Ar-Condicionado e Ventilação</t>
  </si>
  <si>
    <t>15.7.2</t>
  </si>
  <si>
    <t>15.7.3</t>
  </si>
  <si>
    <t>15.7.4</t>
  </si>
  <si>
    <t>15.7.5</t>
  </si>
  <si>
    <t>15.7.6</t>
  </si>
  <si>
    <t>15.7.7</t>
  </si>
  <si>
    <t>15.7.8</t>
  </si>
  <si>
    <t>15.7.9</t>
  </si>
  <si>
    <t>15.7.10</t>
  </si>
  <si>
    <t>15.7.11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</si>
  <si>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</si>
  <si>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</si>
  <si>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</si>
  <si>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</si>
  <si>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</si>
  <si>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</si>
  <si>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</si>
  <si>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</si>
  <si>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</si>
  <si>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DER/SP</t>
  </si>
  <si>
    <t>72.31.06.04</t>
  </si>
  <si>
    <t>25.</t>
  </si>
  <si>
    <t>Segurança</t>
  </si>
  <si>
    <t>25.1</t>
  </si>
  <si>
    <t>25.2</t>
  </si>
  <si>
    <t>Jahu/SP, 19 de dezembro de 2023</t>
  </si>
  <si>
    <t>&lt;-- BDI para itens dos boletins de custo (CDHU, SINAPI/SP, FDE e DER/SP)</t>
  </si>
  <si>
    <t>15.2.17</t>
  </si>
  <si>
    <t>DER/SP, Setembro/2023, Não Desonerada</t>
  </si>
  <si>
    <t>GRUPO GERADOR PORTATIL 7KVA COND. D (240 H / MÊS)</t>
  </si>
  <si>
    <t>Chapisco (PAREDES EXTERNAS E ÁREAS MOLHADAS)</t>
  </si>
  <si>
    <t>Revestimento em gesso liso desempenado sobre bloco (ÁREAS SECAS INTERNAS)</t>
  </si>
  <si>
    <t>Emboço desempenado com espuma de poliéster (PAREDES EXTERNAS - PARA PINTURA)</t>
  </si>
  <si>
    <t>Tela ondulada em aço galvanizado fio 10 BWG, malha de 1´ (TELA ARTÍSTICA - TODAS JANELAS E PORTAS LATERAIS)</t>
  </si>
  <si>
    <t>PO DE PEDRA (POSTO PEDREIRA/FORNECEDOR, SEM FRETE)                                                                                                                                                                                                                                                                                                                                                                                                                                                         (ESTACIONAMENTO AOS FUNDOS DA UBS - 5,00 CM)</t>
  </si>
  <si>
    <t>EXECUÇÃO DE PASSEIO (CALÇADA) OU PISO DE CONCRETO COM CONCRETO MOLDADO IN LOCO, FEITO EM OBRA, ACABAMENTO CONVENCIONAL, ESPESSURA 8 CM, ARMADO. AF_08/2022 (RAMPA VEÍCULOS)</t>
  </si>
  <si>
    <t>Preço Unitário com BDI e Desconto
(R$)</t>
  </si>
  <si>
    <t>Ao apresentar esta proposta, declaro estar ciente de que: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</si>
</sst>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sz val="11"/>
      <color indexed="8"/>
      <name val="Calibri"/>
      <family val="2"/>
      <scheme val="minor"/>
    </font>
    <font>
      <i/>
      <sz val="8"/>
      <color theme="1"/>
      <name val="Segoe UI"/>
      <family val="2"/>
    </font>
    <font>
      <b/>
      <sz val="10"/>
      <color theme="0"/>
      <name val="Segoe UI"/>
      <family val="2"/>
    </font>
    <font>
      <sz val="10"/>
      <color theme="0"/>
      <name val="Segoe UI"/>
      <family val="2"/>
    </font>
    <font>
      <b/>
      <sz val="8"/>
      <color theme="0"/>
      <name val="Segoe UI"/>
      <family val="2"/>
    </font>
    <font>
      <i/>
      <sz val="10"/>
      <color theme="1"/>
      <name val="Segoe UI"/>
      <family val="2"/>
    </font>
    <font>
      <b/>
      <i/>
      <sz val="10"/>
      <color theme="1"/>
      <name val="Segoe UI"/>
      <family val="2"/>
    </font>
    <font>
      <b/>
      <i/>
      <sz val="10"/>
      <color theme="0"/>
      <name val="Segoe UI"/>
      <family val="2"/>
    </font>
    <font>
      <sz val="8"/>
      <name val="Segoe UI"/>
      <family val="2"/>
    </font>
    <font>
      <sz val="8"/>
      <color indexed="8"/>
      <name val="Segoe UI"/>
      <family val="2"/>
    </font>
    <font>
      <b/>
      <sz val="8"/>
      <color indexed="8"/>
      <name val="Segoe UI"/>
      <family val="2"/>
    </font>
    <font>
      <b/>
      <i/>
      <u/>
      <sz val="8"/>
      <color rgb="FFFF0000"/>
      <name val="Segoe UI"/>
      <family val="2"/>
    </font>
    <font>
      <sz val="9"/>
      <color theme="1"/>
      <name val="Segoe UI"/>
      <family val="2"/>
    </font>
    <font>
      <b/>
      <u/>
      <sz val="10"/>
      <color rgb="FFFF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4" fontId="2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44" fontId="6" fillId="0" borderId="0" xfId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4" fontId="6" fillId="0" borderId="1" xfId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0" fontId="6" fillId="0" borderId="0" xfId="2" applyNumberFormat="1" applyFont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44" fontId="11" fillId="3" borderId="1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4" fontId="11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44" fontId="17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3" fillId="3" borderId="1" xfId="4" applyFont="1" applyFill="1" applyBorder="1" applyAlignment="1">
      <alignment horizontal="center"/>
    </xf>
    <xf numFmtId="164" fontId="19" fillId="0" borderId="1" xfId="4" applyFont="1" applyBorder="1" applyAlignment="1">
      <alignment horizontal="center" vertical="center"/>
    </xf>
    <xf numFmtId="164" fontId="19" fillId="0" borderId="1" xfId="4" applyFont="1" applyBorder="1" applyAlignment="1">
      <alignment horizontal="left" vertical="center" wrapText="1"/>
    </xf>
    <xf numFmtId="44" fontId="13" fillId="3" borderId="1" xfId="1" applyFont="1" applyFill="1" applyBorder="1" applyAlignment="1">
      <alignment horizontal="center"/>
    </xf>
    <xf numFmtId="10" fontId="13" fillId="3" borderId="1" xfId="1" applyNumberFormat="1" applyFont="1" applyFill="1" applyBorder="1" applyAlignment="1">
      <alignment horizontal="center"/>
    </xf>
    <xf numFmtId="0" fontId="6" fillId="0" borderId="1" xfId="0" quotePrefix="1" applyFont="1" applyBorder="1" applyAlignment="1">
      <alignment horizontal="center" vertical="center" wrapText="1"/>
    </xf>
    <xf numFmtId="44" fontId="11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44" fontId="11" fillId="3" borderId="1" xfId="0" applyNumberFormat="1" applyFont="1" applyFill="1" applyBorder="1" applyAlignment="1">
      <alignment horizontal="center" vertical="center"/>
    </xf>
    <xf numFmtId="44" fontId="12" fillId="3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10" fontId="6" fillId="0" borderId="0" xfId="2" quotePrefix="1" applyNumberFormat="1" applyFont="1" applyBorder="1" applyAlignment="1">
      <alignment horizontal="right" vertical="center"/>
    </xf>
    <xf numFmtId="44" fontId="17" fillId="0" borderId="1" xfId="1" applyFont="1" applyFill="1" applyBorder="1" applyAlignment="1" applyProtection="1">
      <alignment horizontal="center" vertical="center"/>
    </xf>
    <xf numFmtId="0" fontId="10" fillId="0" borderId="0" xfId="0" applyFont="1"/>
    <xf numFmtId="0" fontId="2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vertical="center"/>
      <protection locked="0"/>
    </xf>
    <xf numFmtId="44" fontId="6" fillId="3" borderId="1" xfId="1" applyFont="1" applyFill="1" applyBorder="1" applyAlignment="1" applyProtection="1">
      <alignment horizontal="center" vertical="center"/>
      <protection locked="0"/>
    </xf>
    <xf numFmtId="44" fontId="12" fillId="3" borderId="1" xfId="1" applyFont="1" applyFill="1" applyBorder="1" applyAlignment="1" applyProtection="1">
      <alignment horizontal="center" vertical="center"/>
      <protection locked="0"/>
    </xf>
    <xf numFmtId="44" fontId="11" fillId="3" borderId="1" xfId="1" applyFont="1" applyFill="1" applyBorder="1" applyAlignment="1" applyProtection="1">
      <alignment horizontal="center" vertical="center"/>
      <protection locked="0"/>
    </xf>
    <xf numFmtId="44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wrapText="1"/>
      <protection locked="0"/>
    </xf>
    <xf numFmtId="2" fontId="6" fillId="2" borderId="0" xfId="0" applyNumberFormat="1" applyFont="1" applyFill="1" applyAlignment="1" applyProtection="1">
      <alignment horizontal="center" vertical="center"/>
      <protection locked="0"/>
    </xf>
    <xf numFmtId="44" fontId="6" fillId="2" borderId="0" xfId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wrapText="1"/>
    </xf>
    <xf numFmtId="2" fontId="6" fillId="0" borderId="0" xfId="0" applyNumberFormat="1" applyFont="1" applyFill="1" applyAlignment="1" applyProtection="1">
      <alignment horizontal="center" vertical="center"/>
    </xf>
    <xf numFmtId="44" fontId="6" fillId="0" borderId="0" xfId="1" applyFont="1" applyFill="1" applyAlignment="1" applyProtection="1">
      <alignment horizontal="center" vertical="center"/>
    </xf>
    <xf numFmtId="0" fontId="22" fillId="0" borderId="0" xfId="0" applyFont="1" applyFill="1" applyProtection="1"/>
    <xf numFmtId="10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2" borderId="0" xfId="4" applyFont="1" applyFill="1" applyAlignment="1" applyProtection="1">
      <alignment horizontal="center"/>
      <protection locked="0"/>
    </xf>
    <xf numFmtId="164" fontId="5" fillId="2" borderId="0" xfId="4" applyFont="1" applyFill="1" applyProtection="1">
      <protection locked="0"/>
    </xf>
    <xf numFmtId="43" fontId="5" fillId="2" borderId="0" xfId="5" applyFont="1" applyFill="1" applyBorder="1" applyAlignment="1" applyProtection="1">
      <alignment horizontal="center"/>
      <protection locked="0"/>
    </xf>
    <xf numFmtId="164" fontId="5" fillId="2" borderId="0" xfId="4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4" fontId="0" fillId="2" borderId="0" xfId="0" applyNumberFormat="1" applyFill="1" applyProtection="1">
      <protection locked="0"/>
    </xf>
    <xf numFmtId="0" fontId="8" fillId="0" borderId="0" xfId="0" applyFont="1" applyAlignment="1">
      <alignment horizontal="center" vertical="center"/>
    </xf>
    <xf numFmtId="44" fontId="8" fillId="0" borderId="0" xfId="1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10" fontId="10" fillId="0" borderId="0" xfId="2" applyNumberFormat="1" applyFont="1" applyAlignment="1">
      <alignment horizontal="left" vertical="center"/>
    </xf>
    <xf numFmtId="0" fontId="14" fillId="2" borderId="4" xfId="0" applyFont="1" applyFill="1" applyBorder="1" applyAlignment="1" applyProtection="1">
      <alignment horizontal="center"/>
      <protection locked="0"/>
    </xf>
    <xf numFmtId="0" fontId="15" fillId="2" borderId="4" xfId="0" applyFont="1" applyFill="1" applyBorder="1" applyAlignment="1" applyProtection="1">
      <alignment horizontal="center"/>
      <protection locked="0"/>
    </xf>
    <xf numFmtId="0" fontId="6" fillId="0" borderId="0" xfId="0" quotePrefix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right"/>
    </xf>
    <xf numFmtId="164" fontId="13" fillId="3" borderId="1" xfId="4" applyFont="1" applyFill="1" applyBorder="1" applyAlignment="1">
      <alignment horizontal="right"/>
    </xf>
    <xf numFmtId="164" fontId="13" fillId="3" borderId="1" xfId="4" applyFont="1" applyFill="1" applyBorder="1" applyAlignment="1">
      <alignment horizontal="center"/>
    </xf>
    <xf numFmtId="164" fontId="13" fillId="3" borderId="6" xfId="4" applyFont="1" applyFill="1" applyBorder="1" applyAlignment="1">
      <alignment horizontal="center" vertical="center"/>
    </xf>
    <xf numFmtId="164" fontId="13" fillId="3" borderId="5" xfId="4" applyFont="1" applyFill="1" applyBorder="1" applyAlignment="1">
      <alignment horizontal="center" vertical="center"/>
    </xf>
    <xf numFmtId="43" fontId="13" fillId="3" borderId="6" xfId="5" applyFont="1" applyFill="1" applyBorder="1" applyAlignment="1" applyProtection="1">
      <alignment horizontal="center" vertical="center"/>
    </xf>
    <xf numFmtId="43" fontId="13" fillId="3" borderId="5" xfId="5" applyFont="1" applyFill="1" applyBorder="1" applyAlignment="1" applyProtection="1">
      <alignment horizontal="center" vertical="center"/>
    </xf>
    <xf numFmtId="164" fontId="18" fillId="0" borderId="0" xfId="4" applyFont="1" applyAlignment="1">
      <alignment horizontal="left"/>
    </xf>
    <xf numFmtId="164" fontId="18" fillId="2" borderId="4" xfId="4" applyFont="1" applyFill="1" applyBorder="1" applyAlignment="1" applyProtection="1">
      <alignment horizontal="left"/>
      <protection locked="0"/>
    </xf>
    <xf numFmtId="164" fontId="13" fillId="3" borderId="2" xfId="4" applyFont="1" applyFill="1" applyBorder="1" applyAlignment="1">
      <alignment horizontal="center"/>
    </xf>
    <xf numFmtId="164" fontId="13" fillId="3" borderId="3" xfId="4" applyFont="1" applyFill="1" applyBorder="1" applyAlignment="1">
      <alignment horizontal="center"/>
    </xf>
  </cellXfs>
  <cellStyles count="9">
    <cellStyle name="Excel Built-in Normal" xfId="4"/>
    <cellStyle name="Moeda" xfId="1" builtinId="4"/>
    <cellStyle name="Normal" xfId="0" builtinId="0"/>
    <cellStyle name="Normal 2" xfId="3"/>
    <cellStyle name="Normal 2 2" xfId="7"/>
    <cellStyle name="Normal 3" xfId="6"/>
    <cellStyle name="Porcentagem" xfId="2" builtinId="5"/>
    <cellStyle name="Vírgula" xfId="5" builtinId="3"/>
    <cellStyle name="Vírgul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ago_morando\Documents\Modelos\Planilha%20M&#250;ltipla%20(Conv&#234;nios%20Caixa)\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68"/>
  <sheetViews>
    <sheetView tabSelected="1" view="pageBreakPreview" topLeftCell="A217" zoomScaleNormal="100" zoomScaleSheetLayoutView="100" workbookViewId="0"/>
  </sheetViews>
  <sheetFormatPr defaultRowHeight="14.25" x14ac:dyDescent="0.25"/>
  <cols>
    <col min="1" max="1" width="9.140625" style="1"/>
    <col min="2" max="2" width="9.140625" style="3"/>
    <col min="3" max="3" width="11.42578125" style="3" bestFit="1" customWidth="1"/>
    <col min="4" max="4" width="34.7109375" style="9" customWidth="1"/>
    <col min="5" max="5" width="7.42578125" style="3" bestFit="1" customWidth="1"/>
    <col min="6" max="6" width="12" style="3" hidden="1" customWidth="1"/>
    <col min="7" max="7" width="10.85546875" style="3" customWidth="1"/>
    <col min="8" max="8" width="13.140625" style="4" bestFit="1" customWidth="1"/>
    <col min="9" max="9" width="13.140625" style="4" customWidth="1"/>
    <col min="10" max="10" width="17" style="3" bestFit="1" customWidth="1"/>
    <col min="11" max="16384" width="9.140625" style="1"/>
  </cols>
  <sheetData>
    <row r="1" spans="1:10" x14ac:dyDescent="0.25">
      <c r="A1" s="41"/>
      <c r="B1" s="42"/>
      <c r="C1" s="42"/>
      <c r="D1" s="43"/>
      <c r="E1" s="42"/>
      <c r="F1" s="42"/>
      <c r="G1" s="42"/>
      <c r="H1" s="45"/>
      <c r="I1" s="45"/>
      <c r="J1" s="42"/>
    </row>
    <row r="2" spans="1:10" x14ac:dyDescent="0.25">
      <c r="A2" s="41"/>
      <c r="B2" s="42"/>
      <c r="C2" s="42"/>
      <c r="D2" s="43"/>
      <c r="E2" s="42"/>
      <c r="F2" s="42"/>
      <c r="G2" s="42"/>
      <c r="H2" s="45"/>
      <c r="I2" s="45"/>
      <c r="J2" s="42"/>
    </row>
    <row r="3" spans="1:10" x14ac:dyDescent="0.25">
      <c r="A3" s="41"/>
      <c r="B3" s="42"/>
      <c r="C3" s="42"/>
      <c r="D3" s="43"/>
      <c r="E3" s="42"/>
      <c r="F3" s="42"/>
      <c r="G3" s="42"/>
      <c r="H3" s="45"/>
      <c r="I3" s="45"/>
      <c r="J3" s="42"/>
    </row>
    <row r="4" spans="1:10" x14ac:dyDescent="0.25">
      <c r="A4" s="41"/>
      <c r="B4" s="42"/>
      <c r="C4" s="42"/>
      <c r="D4" s="43"/>
      <c r="E4" s="42"/>
      <c r="F4" s="42"/>
      <c r="G4" s="42"/>
      <c r="H4" s="45"/>
      <c r="I4" s="45"/>
      <c r="J4" s="42"/>
    </row>
    <row r="5" spans="1:10" x14ac:dyDescent="0.25">
      <c r="A5" s="41"/>
      <c r="B5" s="42"/>
      <c r="C5" s="42"/>
      <c r="D5" s="43"/>
      <c r="E5" s="42"/>
      <c r="F5" s="42"/>
      <c r="G5" s="42"/>
      <c r="H5" s="45"/>
      <c r="I5" s="45"/>
      <c r="J5" s="42"/>
    </row>
    <row r="6" spans="1:10" x14ac:dyDescent="0.25">
      <c r="A6" s="41"/>
      <c r="B6" s="42"/>
      <c r="C6" s="42"/>
      <c r="D6" s="43"/>
      <c r="E6" s="42"/>
      <c r="F6" s="42"/>
      <c r="G6" s="42"/>
      <c r="H6" s="45"/>
      <c r="I6" s="45"/>
      <c r="J6" s="42"/>
    </row>
    <row r="7" spans="1:10" x14ac:dyDescent="0.25">
      <c r="A7" s="41"/>
      <c r="B7" s="42"/>
      <c r="C7" s="42"/>
      <c r="D7" s="43"/>
      <c r="E7" s="42"/>
      <c r="F7" s="42"/>
      <c r="G7" s="42"/>
      <c r="H7" s="45"/>
      <c r="I7" s="45"/>
      <c r="J7" s="42"/>
    </row>
    <row r="8" spans="1:10" x14ac:dyDescent="0.25">
      <c r="A8" s="41"/>
      <c r="B8" s="42"/>
      <c r="C8" s="42"/>
      <c r="D8" s="43"/>
      <c r="E8" s="42"/>
      <c r="F8" s="42"/>
      <c r="G8" s="42"/>
      <c r="H8" s="45"/>
      <c r="I8" s="45"/>
      <c r="J8" s="42"/>
    </row>
    <row r="9" spans="1:10" x14ac:dyDescent="0.25">
      <c r="A9" s="41"/>
      <c r="B9" s="42"/>
      <c r="C9" s="42"/>
      <c r="D9" s="43"/>
      <c r="E9" s="42"/>
      <c r="F9" s="42"/>
      <c r="G9" s="42"/>
      <c r="H9" s="45"/>
      <c r="I9" s="45"/>
      <c r="J9" s="42"/>
    </row>
    <row r="10" spans="1:10" x14ac:dyDescent="0.25">
      <c r="A10" s="2" t="s">
        <v>403</v>
      </c>
      <c r="B10" s="61" t="s">
        <v>653</v>
      </c>
      <c r="C10" s="61"/>
      <c r="D10" s="61"/>
      <c r="E10" s="61"/>
      <c r="F10" s="61"/>
      <c r="G10" s="61"/>
      <c r="H10" s="59" t="s">
        <v>862</v>
      </c>
      <c r="I10" s="59"/>
      <c r="J10" s="59"/>
    </row>
    <row r="11" spans="1:10" x14ac:dyDescent="0.25">
      <c r="A11" s="2" t="s">
        <v>404</v>
      </c>
      <c r="B11" s="61" t="s">
        <v>654</v>
      </c>
      <c r="C11" s="61"/>
      <c r="D11" s="61"/>
      <c r="E11" s="61"/>
      <c r="F11" s="61"/>
      <c r="G11" s="61"/>
      <c r="H11" s="58" t="s">
        <v>863</v>
      </c>
      <c r="I11" s="58"/>
      <c r="J11" s="58"/>
    </row>
    <row r="12" spans="1:10" x14ac:dyDescent="0.25">
      <c r="A12" s="2" t="s">
        <v>655</v>
      </c>
      <c r="B12" s="66" t="s">
        <v>656</v>
      </c>
      <c r="C12" s="61"/>
      <c r="D12" s="61"/>
      <c r="E12" s="61"/>
      <c r="F12" s="61"/>
      <c r="G12" s="61"/>
      <c r="H12" s="58" t="s">
        <v>737</v>
      </c>
      <c r="I12" s="58"/>
      <c r="J12" s="58"/>
    </row>
    <row r="13" spans="1:10" x14ac:dyDescent="0.25">
      <c r="A13" s="2" t="s">
        <v>427</v>
      </c>
      <c r="B13" s="12">
        <v>0.2034</v>
      </c>
      <c r="C13" s="63" t="s">
        <v>986</v>
      </c>
      <c r="D13" s="63"/>
      <c r="E13" s="63"/>
      <c r="F13" s="63"/>
      <c r="G13" s="63"/>
      <c r="H13" s="58" t="s">
        <v>988</v>
      </c>
      <c r="I13" s="58"/>
      <c r="J13" s="58"/>
    </row>
    <row r="14" spans="1:10" x14ac:dyDescent="0.25">
      <c r="A14" s="2" t="s">
        <v>428</v>
      </c>
      <c r="B14" s="32">
        <v>0.1384</v>
      </c>
      <c r="C14" s="63" t="s">
        <v>430</v>
      </c>
      <c r="D14" s="63"/>
      <c r="E14" s="63"/>
      <c r="F14" s="63"/>
      <c r="G14" s="63"/>
      <c r="H14" s="58"/>
      <c r="I14" s="58"/>
      <c r="J14" s="58"/>
    </row>
    <row r="15" spans="1:10" x14ac:dyDescent="0.25">
      <c r="A15" s="64" t="s">
        <v>985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x14ac:dyDescent="0.25">
      <c r="A16" s="62" t="s">
        <v>547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x14ac:dyDescent="0.25">
      <c r="A17" s="60" t="s">
        <v>529</v>
      </c>
      <c r="B17" s="60"/>
      <c r="C17" s="60"/>
      <c r="D17" s="60"/>
      <c r="E17" s="60"/>
      <c r="F17" s="60"/>
      <c r="G17" s="60"/>
      <c r="H17" s="60"/>
      <c r="I17" s="60"/>
      <c r="J17" s="60"/>
    </row>
    <row r="18" spans="1:10" ht="71.25" x14ac:dyDescent="0.25">
      <c r="A18" s="13" t="s">
        <v>392</v>
      </c>
      <c r="B18" s="13" t="s">
        <v>405</v>
      </c>
      <c r="C18" s="13" t="s">
        <v>350</v>
      </c>
      <c r="D18" s="15" t="s">
        <v>393</v>
      </c>
      <c r="E18" s="13" t="s">
        <v>415</v>
      </c>
      <c r="F18" s="15" t="s">
        <v>413</v>
      </c>
      <c r="G18" s="15" t="s">
        <v>414</v>
      </c>
      <c r="H18" s="16" t="s">
        <v>546</v>
      </c>
      <c r="I18" s="16" t="s">
        <v>996</v>
      </c>
      <c r="J18" s="15" t="s">
        <v>416</v>
      </c>
    </row>
    <row r="19" spans="1:10" x14ac:dyDescent="0.25">
      <c r="A19" s="13" t="s">
        <v>352</v>
      </c>
      <c r="B19" s="17" t="s">
        <v>551</v>
      </c>
      <c r="C19" s="17"/>
      <c r="D19" s="17"/>
      <c r="E19" s="17"/>
      <c r="F19" s="17"/>
      <c r="G19" s="17"/>
      <c r="H19" s="17"/>
      <c r="I19" s="17"/>
      <c r="J19" s="26">
        <f>SUM(J20:J26)</f>
        <v>39960.600000000006</v>
      </c>
    </row>
    <row r="20" spans="1:10" ht="28.5" x14ac:dyDescent="0.25">
      <c r="A20" s="5" t="s">
        <v>513</v>
      </c>
      <c r="B20" s="19" t="s">
        <v>14</v>
      </c>
      <c r="C20" s="5" t="s">
        <v>351</v>
      </c>
      <c r="D20" s="6" t="s">
        <v>15</v>
      </c>
      <c r="E20" s="10">
        <v>6</v>
      </c>
      <c r="F20" s="10">
        <v>6</v>
      </c>
      <c r="G20" s="5" t="s">
        <v>4</v>
      </c>
      <c r="H20" s="7">
        <v>196.18</v>
      </c>
      <c r="I20" s="40">
        <f>ROUND(IF(C20="FDE", (H20/1.195)*(1+$B$13), H20*(1+$B$13)),2)</f>
        <v>236.08</v>
      </c>
      <c r="J20" s="8">
        <f>ROUND(F20*I20,2)</f>
        <v>1416.48</v>
      </c>
    </row>
    <row r="21" spans="1:10" ht="71.25" x14ac:dyDescent="0.25">
      <c r="A21" s="5" t="s">
        <v>514</v>
      </c>
      <c r="B21" s="19" t="s">
        <v>16</v>
      </c>
      <c r="C21" s="5" t="s">
        <v>351</v>
      </c>
      <c r="D21" s="6" t="s">
        <v>17</v>
      </c>
      <c r="E21" s="10">
        <v>1879.27</v>
      </c>
      <c r="F21" s="10">
        <v>1879.27</v>
      </c>
      <c r="G21" s="5" t="s">
        <v>4</v>
      </c>
      <c r="H21" s="7">
        <v>4.24</v>
      </c>
      <c r="I21" s="40">
        <f t="shared" ref="I21:I22" si="0">ROUND(IF(C21="FDE", (H21/1.195)*(1+$B$13), H21*(1+$B$13)),2)</f>
        <v>5.0999999999999996</v>
      </c>
      <c r="J21" s="8">
        <f t="shared" ref="J21:J22" si="1">ROUND(F21*I21,2)</f>
        <v>9584.2800000000007</v>
      </c>
    </row>
    <row r="22" spans="1:10" ht="71.25" x14ac:dyDescent="0.25">
      <c r="A22" s="5" t="s">
        <v>515</v>
      </c>
      <c r="B22" s="19" t="s">
        <v>30</v>
      </c>
      <c r="C22" s="5" t="s">
        <v>351</v>
      </c>
      <c r="D22" s="6" t="s">
        <v>761</v>
      </c>
      <c r="E22" s="10">
        <v>366.45765</v>
      </c>
      <c r="F22" s="10">
        <v>366.46</v>
      </c>
      <c r="G22" s="5" t="s">
        <v>6</v>
      </c>
      <c r="H22" s="7">
        <v>35.090000000000003</v>
      </c>
      <c r="I22" s="40">
        <f t="shared" si="0"/>
        <v>42.23</v>
      </c>
      <c r="J22" s="8">
        <f t="shared" si="1"/>
        <v>15475.61</v>
      </c>
    </row>
    <row r="23" spans="1:10" ht="85.5" x14ac:dyDescent="0.25">
      <c r="A23" s="5" t="s">
        <v>516</v>
      </c>
      <c r="B23" s="19" t="s">
        <v>24</v>
      </c>
      <c r="C23" s="5" t="s">
        <v>351</v>
      </c>
      <c r="D23" s="6" t="s">
        <v>762</v>
      </c>
      <c r="E23" s="10">
        <v>121.75</v>
      </c>
      <c r="F23" s="10">
        <v>121.75</v>
      </c>
      <c r="G23" s="5" t="s">
        <v>4</v>
      </c>
      <c r="H23" s="7">
        <v>30</v>
      </c>
      <c r="I23" s="40">
        <f t="shared" ref="I23:I26" si="2">ROUND(IF(C23="FDE", (H23/1.195)*(1+$B$13), H23*(1+$B$13)),2)</f>
        <v>36.1</v>
      </c>
      <c r="J23" s="8">
        <f t="shared" ref="J23:J26" si="3">ROUND(F23*I23,2)</f>
        <v>4395.18</v>
      </c>
    </row>
    <row r="24" spans="1:10" ht="28.5" x14ac:dyDescent="0.25">
      <c r="A24" s="5" t="s">
        <v>517</v>
      </c>
      <c r="B24" s="19" t="s">
        <v>26</v>
      </c>
      <c r="C24" s="5" t="s">
        <v>351</v>
      </c>
      <c r="D24" s="6" t="s">
        <v>27</v>
      </c>
      <c r="E24" s="10">
        <v>22.175000000000001</v>
      </c>
      <c r="F24" s="10">
        <v>22.18</v>
      </c>
      <c r="G24" s="5" t="s">
        <v>6</v>
      </c>
      <c r="H24" s="7">
        <v>53.94</v>
      </c>
      <c r="I24" s="40">
        <f t="shared" si="2"/>
        <v>64.91</v>
      </c>
      <c r="J24" s="8">
        <f t="shared" si="3"/>
        <v>1439.7</v>
      </c>
    </row>
    <row r="25" spans="1:10" ht="42.75" x14ac:dyDescent="0.25">
      <c r="A25" s="5" t="s">
        <v>518</v>
      </c>
      <c r="B25" s="19" t="s">
        <v>140</v>
      </c>
      <c r="C25" s="5" t="s">
        <v>351</v>
      </c>
      <c r="D25" s="6" t="s">
        <v>141</v>
      </c>
      <c r="E25" s="10">
        <v>16</v>
      </c>
      <c r="F25" s="10">
        <v>16</v>
      </c>
      <c r="G25" s="5" t="s">
        <v>1</v>
      </c>
      <c r="H25" s="7">
        <v>259.8</v>
      </c>
      <c r="I25" s="40">
        <f t="shared" si="2"/>
        <v>312.64</v>
      </c>
      <c r="J25" s="8">
        <f t="shared" si="3"/>
        <v>5002.24</v>
      </c>
    </row>
    <row r="26" spans="1:10" ht="42.75" x14ac:dyDescent="0.25">
      <c r="A26" s="5" t="s">
        <v>519</v>
      </c>
      <c r="B26" s="19" t="s">
        <v>142</v>
      </c>
      <c r="C26" s="5" t="s">
        <v>351</v>
      </c>
      <c r="D26" s="6" t="s">
        <v>143</v>
      </c>
      <c r="E26" s="10">
        <v>3</v>
      </c>
      <c r="F26" s="10">
        <v>3</v>
      </c>
      <c r="G26" s="5" t="s">
        <v>1</v>
      </c>
      <c r="H26" s="7">
        <v>733.23</v>
      </c>
      <c r="I26" s="40">
        <f t="shared" si="2"/>
        <v>882.37</v>
      </c>
      <c r="J26" s="8">
        <f t="shared" si="3"/>
        <v>2647.11</v>
      </c>
    </row>
    <row r="27" spans="1:10" x14ac:dyDescent="0.25">
      <c r="A27" s="13" t="s">
        <v>431</v>
      </c>
      <c r="B27" s="17" t="s">
        <v>552</v>
      </c>
      <c r="C27" s="17"/>
      <c r="D27" s="17"/>
      <c r="E27" s="17"/>
      <c r="F27" s="17"/>
      <c r="G27" s="17"/>
      <c r="H27" s="17"/>
      <c r="I27" s="36"/>
      <c r="J27" s="26">
        <f>SUM(J28:J33)</f>
        <v>59953.73</v>
      </c>
    </row>
    <row r="28" spans="1:10" ht="28.5" x14ac:dyDescent="0.25">
      <c r="A28" s="5" t="s">
        <v>553</v>
      </c>
      <c r="B28" s="19" t="s">
        <v>29</v>
      </c>
      <c r="C28" s="5" t="s">
        <v>351</v>
      </c>
      <c r="D28" s="6" t="s">
        <v>763</v>
      </c>
      <c r="E28" s="10">
        <v>807.12</v>
      </c>
      <c r="F28" s="10">
        <v>807.12</v>
      </c>
      <c r="G28" s="5" t="s">
        <v>6</v>
      </c>
      <c r="H28" s="7">
        <v>5.33</v>
      </c>
      <c r="I28" s="40">
        <f t="shared" ref="I28:I33" si="4">ROUND(IF(C28="FDE", (H28/1.195)*(1+$B$13), H28*(1+$B$13)),2)</f>
        <v>6.41</v>
      </c>
      <c r="J28" s="8">
        <f t="shared" ref="J28:J33" si="5">ROUND(F28*I28,2)</f>
        <v>5173.6400000000003</v>
      </c>
    </row>
    <row r="29" spans="1:10" ht="57" x14ac:dyDescent="0.25">
      <c r="A29" s="5" t="s">
        <v>554</v>
      </c>
      <c r="B29" s="19" t="s">
        <v>30</v>
      </c>
      <c r="C29" s="5" t="s">
        <v>351</v>
      </c>
      <c r="D29" s="6" t="s">
        <v>764</v>
      </c>
      <c r="E29" s="10">
        <v>807.12</v>
      </c>
      <c r="F29" s="10">
        <v>807.12</v>
      </c>
      <c r="G29" s="5" t="s">
        <v>6</v>
      </c>
      <c r="H29" s="7">
        <v>35.090000000000003</v>
      </c>
      <c r="I29" s="40">
        <f t="shared" si="4"/>
        <v>42.23</v>
      </c>
      <c r="J29" s="8">
        <f t="shared" si="5"/>
        <v>34084.68</v>
      </c>
    </row>
    <row r="30" spans="1:10" ht="42.75" x14ac:dyDescent="0.25">
      <c r="A30" s="5" t="s">
        <v>555</v>
      </c>
      <c r="B30" s="19" t="s">
        <v>39</v>
      </c>
      <c r="C30" s="5" t="s">
        <v>351</v>
      </c>
      <c r="D30" s="6" t="s">
        <v>40</v>
      </c>
      <c r="E30" s="10">
        <v>807.12</v>
      </c>
      <c r="F30" s="10">
        <v>807.12</v>
      </c>
      <c r="G30" s="5" t="s">
        <v>6</v>
      </c>
      <c r="H30" s="7">
        <v>12.54</v>
      </c>
      <c r="I30" s="40">
        <f t="shared" ref="I30" si="6">ROUND(IF(C30="FDE", (H30/1.195)*(1+$B$13), H30*(1+$B$13)),2)</f>
        <v>15.09</v>
      </c>
      <c r="J30" s="8">
        <f t="shared" ref="J30" si="7">ROUND(F30*I30,2)</f>
        <v>12179.44</v>
      </c>
    </row>
    <row r="31" spans="1:10" x14ac:dyDescent="0.25">
      <c r="A31" s="5" t="s">
        <v>555</v>
      </c>
      <c r="B31" s="19" t="s">
        <v>18</v>
      </c>
      <c r="C31" s="5" t="s">
        <v>351</v>
      </c>
      <c r="D31" s="6" t="s">
        <v>19</v>
      </c>
      <c r="E31" s="10">
        <v>386.48</v>
      </c>
      <c r="F31" s="10">
        <v>386.48</v>
      </c>
      <c r="G31" s="5" t="s">
        <v>4</v>
      </c>
      <c r="H31" s="7">
        <v>16.440000000000001</v>
      </c>
      <c r="I31" s="40">
        <f t="shared" si="4"/>
        <v>19.78</v>
      </c>
      <c r="J31" s="8">
        <f t="shared" si="5"/>
        <v>7644.57</v>
      </c>
    </row>
    <row r="32" spans="1:10" ht="28.5" x14ac:dyDescent="0.25">
      <c r="A32" s="5" t="s">
        <v>556</v>
      </c>
      <c r="B32" s="19" t="s">
        <v>20</v>
      </c>
      <c r="C32" s="5" t="s">
        <v>351</v>
      </c>
      <c r="D32" s="6" t="s">
        <v>21</v>
      </c>
      <c r="E32" s="10">
        <v>148.44</v>
      </c>
      <c r="F32" s="10">
        <v>148.44</v>
      </c>
      <c r="G32" s="5" t="s">
        <v>5</v>
      </c>
      <c r="H32" s="7">
        <v>1.28</v>
      </c>
      <c r="I32" s="40">
        <f t="shared" si="4"/>
        <v>1.54</v>
      </c>
      <c r="J32" s="8">
        <f t="shared" si="5"/>
        <v>228.6</v>
      </c>
    </row>
    <row r="33" spans="1:10" ht="28.5" x14ac:dyDescent="0.25">
      <c r="A33" s="5" t="s">
        <v>557</v>
      </c>
      <c r="B33" s="19" t="s">
        <v>22</v>
      </c>
      <c r="C33" s="5" t="s">
        <v>351</v>
      </c>
      <c r="D33" s="6" t="s">
        <v>23</v>
      </c>
      <c r="E33" s="10">
        <v>316.64999999999998</v>
      </c>
      <c r="F33" s="10">
        <v>316.64999999999998</v>
      </c>
      <c r="G33" s="5" t="s">
        <v>4</v>
      </c>
      <c r="H33" s="7">
        <v>1.69</v>
      </c>
      <c r="I33" s="40">
        <f t="shared" si="4"/>
        <v>2.0299999999999998</v>
      </c>
      <c r="J33" s="8">
        <f t="shared" si="5"/>
        <v>642.79999999999995</v>
      </c>
    </row>
    <row r="34" spans="1:10" x14ac:dyDescent="0.25">
      <c r="A34" s="13" t="s">
        <v>432</v>
      </c>
      <c r="B34" s="17" t="s">
        <v>480</v>
      </c>
      <c r="C34" s="17"/>
      <c r="D34" s="17"/>
      <c r="E34" s="17"/>
      <c r="F34" s="17"/>
      <c r="G34" s="17"/>
      <c r="H34" s="17"/>
      <c r="I34" s="36"/>
      <c r="J34" s="26">
        <f>SUM(J35:J55)</f>
        <v>179461.55</v>
      </c>
    </row>
    <row r="35" spans="1:10" ht="71.25" x14ac:dyDescent="0.25">
      <c r="A35" s="5" t="s">
        <v>482</v>
      </c>
      <c r="B35" s="19" t="s">
        <v>476</v>
      </c>
      <c r="C35" s="5" t="s">
        <v>426</v>
      </c>
      <c r="D35" s="6" t="s">
        <v>765</v>
      </c>
      <c r="E35" s="10">
        <v>107.2</v>
      </c>
      <c r="F35" s="10">
        <v>107.2</v>
      </c>
      <c r="G35" s="5" t="s">
        <v>5</v>
      </c>
      <c r="H35" s="7">
        <v>841.34</v>
      </c>
      <c r="I35" s="40">
        <f t="shared" ref="I35:I116" si="8">ROUND(IF(C35="FDE", (H35/1.195)*(1+$B$13), H35*(1+$B$13)),2)</f>
        <v>847.25</v>
      </c>
      <c r="J35" s="8">
        <f t="shared" ref="J35:J116" si="9">ROUND(F35*I35,2)</f>
        <v>90825.2</v>
      </c>
    </row>
    <row r="36" spans="1:10" ht="57" x14ac:dyDescent="0.25">
      <c r="A36" s="5" t="s">
        <v>483</v>
      </c>
      <c r="B36" s="19" t="s">
        <v>354</v>
      </c>
      <c r="C36" s="5" t="s">
        <v>506</v>
      </c>
      <c r="D36" s="6" t="s">
        <v>766</v>
      </c>
      <c r="E36" s="10">
        <v>90.728000000000009</v>
      </c>
      <c r="F36" s="10">
        <v>90.73</v>
      </c>
      <c r="G36" s="5" t="s">
        <v>4</v>
      </c>
      <c r="H36" s="7" t="s">
        <v>851</v>
      </c>
      <c r="I36" s="40">
        <f t="shared" ref="I36" si="10">ROUND(IF(C36="FDE", (H36/1.195)*(1+$B$13), H36*(1+$B$13)),2)</f>
        <v>153.94999999999999</v>
      </c>
      <c r="J36" s="8">
        <f t="shared" ref="J36" si="11">ROUND(F36*I36,2)</f>
        <v>13967.88</v>
      </c>
    </row>
    <row r="37" spans="1:10" ht="57" x14ac:dyDescent="0.25">
      <c r="A37" s="5" t="s">
        <v>484</v>
      </c>
      <c r="B37" s="19" t="s">
        <v>471</v>
      </c>
      <c r="C37" s="5" t="s">
        <v>426</v>
      </c>
      <c r="D37" s="6" t="s">
        <v>419</v>
      </c>
      <c r="E37" s="10">
        <v>1</v>
      </c>
      <c r="F37" s="10">
        <v>1</v>
      </c>
      <c r="G37" s="5" t="s">
        <v>1</v>
      </c>
      <c r="H37" s="7">
        <v>6888.36</v>
      </c>
      <c r="I37" s="40">
        <f t="shared" si="8"/>
        <v>6936.78</v>
      </c>
      <c r="J37" s="8">
        <f t="shared" si="9"/>
        <v>6936.78</v>
      </c>
    </row>
    <row r="38" spans="1:10" ht="28.5" x14ac:dyDescent="0.25">
      <c r="A38" s="5" t="s">
        <v>485</v>
      </c>
      <c r="B38" s="19" t="s">
        <v>472</v>
      </c>
      <c r="C38" s="5" t="s">
        <v>426</v>
      </c>
      <c r="D38" s="6" t="s">
        <v>420</v>
      </c>
      <c r="E38" s="10">
        <v>1</v>
      </c>
      <c r="F38" s="10">
        <v>1</v>
      </c>
      <c r="G38" s="5" t="s">
        <v>1</v>
      </c>
      <c r="H38" s="7">
        <v>4374.54</v>
      </c>
      <c r="I38" s="40">
        <f t="shared" ref="I38:I48" si="12">ROUND(IF(C38="FDE", (H38/1.195)*(1+$B$13), H38*(1+$B$13)),2)</f>
        <v>4405.29</v>
      </c>
      <c r="J38" s="8">
        <f t="shared" ref="J38:J48" si="13">ROUND(F38*I38,2)</f>
        <v>4405.29</v>
      </c>
    </row>
    <row r="39" spans="1:10" ht="28.5" x14ac:dyDescent="0.25">
      <c r="A39" s="5" t="s">
        <v>486</v>
      </c>
      <c r="B39" s="19" t="s">
        <v>473</v>
      </c>
      <c r="C39" s="5" t="s">
        <v>426</v>
      </c>
      <c r="D39" s="6" t="s">
        <v>421</v>
      </c>
      <c r="E39" s="10">
        <v>1</v>
      </c>
      <c r="F39" s="10">
        <v>1</v>
      </c>
      <c r="G39" s="5" t="s">
        <v>1</v>
      </c>
      <c r="H39" s="7">
        <v>918.22</v>
      </c>
      <c r="I39" s="40">
        <f t="shared" si="12"/>
        <v>924.67</v>
      </c>
      <c r="J39" s="8">
        <f t="shared" si="13"/>
        <v>924.67</v>
      </c>
    </row>
    <row r="40" spans="1:10" ht="57" x14ac:dyDescent="0.25">
      <c r="A40" s="5" t="s">
        <v>487</v>
      </c>
      <c r="B40" s="19" t="s">
        <v>158</v>
      </c>
      <c r="C40" s="5" t="s">
        <v>351</v>
      </c>
      <c r="D40" s="6" t="s">
        <v>159</v>
      </c>
      <c r="E40" s="10">
        <v>1</v>
      </c>
      <c r="F40" s="10">
        <v>1</v>
      </c>
      <c r="G40" s="5" t="s">
        <v>1</v>
      </c>
      <c r="H40" s="7">
        <v>1356.05</v>
      </c>
      <c r="I40" s="40">
        <f t="shared" si="12"/>
        <v>1631.87</v>
      </c>
      <c r="J40" s="8">
        <f t="shared" si="13"/>
        <v>1631.87</v>
      </c>
    </row>
    <row r="41" spans="1:10" ht="42.75" x14ac:dyDescent="0.25">
      <c r="A41" s="5" t="s">
        <v>488</v>
      </c>
      <c r="B41" s="19" t="s">
        <v>168</v>
      </c>
      <c r="C41" s="5" t="s">
        <v>351</v>
      </c>
      <c r="D41" s="6" t="s">
        <v>169</v>
      </c>
      <c r="E41" s="10">
        <v>1</v>
      </c>
      <c r="F41" s="10">
        <v>1</v>
      </c>
      <c r="G41" s="5" t="s">
        <v>1</v>
      </c>
      <c r="H41" s="7">
        <v>606.04</v>
      </c>
      <c r="I41" s="40">
        <f t="shared" si="12"/>
        <v>729.31</v>
      </c>
      <c r="J41" s="8">
        <f t="shared" si="13"/>
        <v>729.31</v>
      </c>
    </row>
    <row r="42" spans="1:10" ht="28.5" x14ac:dyDescent="0.25">
      <c r="A42" s="5" t="s">
        <v>541</v>
      </c>
      <c r="B42" s="19" t="s">
        <v>470</v>
      </c>
      <c r="C42" s="5" t="s">
        <v>426</v>
      </c>
      <c r="D42" s="6" t="s">
        <v>418</v>
      </c>
      <c r="E42" s="10">
        <v>3</v>
      </c>
      <c r="F42" s="10">
        <v>3</v>
      </c>
      <c r="G42" s="5" t="s">
        <v>1</v>
      </c>
      <c r="H42" s="7">
        <v>251.26</v>
      </c>
      <c r="I42" s="40">
        <f t="shared" si="12"/>
        <v>253.03</v>
      </c>
      <c r="J42" s="8">
        <f t="shared" si="13"/>
        <v>759.09</v>
      </c>
    </row>
    <row r="43" spans="1:10" ht="42.75" x14ac:dyDescent="0.25">
      <c r="A43" s="5" t="s">
        <v>542</v>
      </c>
      <c r="B43" s="19" t="s">
        <v>188</v>
      </c>
      <c r="C43" s="5" t="s">
        <v>351</v>
      </c>
      <c r="D43" s="6" t="s">
        <v>189</v>
      </c>
      <c r="E43" s="10">
        <v>6</v>
      </c>
      <c r="F43" s="10">
        <v>6</v>
      </c>
      <c r="G43" s="5" t="s">
        <v>5</v>
      </c>
      <c r="H43" s="7">
        <v>5.39</v>
      </c>
      <c r="I43" s="40">
        <f t="shared" si="12"/>
        <v>6.49</v>
      </c>
      <c r="J43" s="8">
        <f t="shared" si="13"/>
        <v>38.94</v>
      </c>
    </row>
    <row r="44" spans="1:10" ht="57" x14ac:dyDescent="0.25">
      <c r="A44" s="5" t="s">
        <v>723</v>
      </c>
      <c r="B44" s="19" t="s">
        <v>376</v>
      </c>
      <c r="C44" s="5" t="s">
        <v>506</v>
      </c>
      <c r="D44" s="6" t="s">
        <v>533</v>
      </c>
      <c r="E44" s="10">
        <v>3</v>
      </c>
      <c r="F44" s="10">
        <v>3</v>
      </c>
      <c r="G44" s="5" t="s">
        <v>5</v>
      </c>
      <c r="H44" s="7" t="s">
        <v>857</v>
      </c>
      <c r="I44" s="40">
        <f t="shared" si="12"/>
        <v>83.02</v>
      </c>
      <c r="J44" s="8">
        <f t="shared" si="13"/>
        <v>249.06</v>
      </c>
    </row>
    <row r="45" spans="1:10" ht="42.75" x14ac:dyDescent="0.25">
      <c r="A45" s="5" t="s">
        <v>746</v>
      </c>
      <c r="B45" s="19" t="s">
        <v>172</v>
      </c>
      <c r="C45" s="5" t="s">
        <v>351</v>
      </c>
      <c r="D45" s="6" t="s">
        <v>173</v>
      </c>
      <c r="E45" s="10">
        <v>3</v>
      </c>
      <c r="F45" s="10">
        <v>3</v>
      </c>
      <c r="G45" s="5" t="s">
        <v>5</v>
      </c>
      <c r="H45" s="7">
        <v>8.8699999999999992</v>
      </c>
      <c r="I45" s="40">
        <f t="shared" si="12"/>
        <v>10.67</v>
      </c>
      <c r="J45" s="8">
        <f t="shared" si="13"/>
        <v>32.01</v>
      </c>
    </row>
    <row r="46" spans="1:10" ht="71.25" x14ac:dyDescent="0.25">
      <c r="A46" s="5" t="s">
        <v>748</v>
      </c>
      <c r="B46" s="19" t="s">
        <v>536</v>
      </c>
      <c r="C46" s="5" t="s">
        <v>506</v>
      </c>
      <c r="D46" s="6" t="s">
        <v>537</v>
      </c>
      <c r="E46" s="10">
        <v>2</v>
      </c>
      <c r="F46" s="10">
        <v>2</v>
      </c>
      <c r="G46" s="5" t="s">
        <v>1</v>
      </c>
      <c r="H46" s="7" t="s">
        <v>379</v>
      </c>
      <c r="I46" s="40">
        <f t="shared" si="12"/>
        <v>25.13</v>
      </c>
      <c r="J46" s="8">
        <f t="shared" si="13"/>
        <v>50.26</v>
      </c>
    </row>
    <row r="47" spans="1:10" ht="42.75" x14ac:dyDescent="0.25">
      <c r="A47" s="5" t="s">
        <v>970</v>
      </c>
      <c r="B47" s="19" t="s">
        <v>476</v>
      </c>
      <c r="C47" s="5" t="s">
        <v>426</v>
      </c>
      <c r="D47" s="6" t="s">
        <v>424</v>
      </c>
      <c r="E47" s="10">
        <v>1.5</v>
      </c>
      <c r="F47" s="10">
        <v>1.5</v>
      </c>
      <c r="G47" s="5" t="s">
        <v>5</v>
      </c>
      <c r="H47" s="7">
        <v>841.34</v>
      </c>
      <c r="I47" s="40">
        <f t="shared" si="12"/>
        <v>847.25</v>
      </c>
      <c r="J47" s="8">
        <f t="shared" si="13"/>
        <v>1270.8800000000001</v>
      </c>
    </row>
    <row r="48" spans="1:10" ht="28.5" x14ac:dyDescent="0.25">
      <c r="A48" s="5" t="s">
        <v>971</v>
      </c>
      <c r="B48" s="35" t="s">
        <v>980</v>
      </c>
      <c r="C48" s="5" t="s">
        <v>979</v>
      </c>
      <c r="D48" s="6" t="s">
        <v>989</v>
      </c>
      <c r="E48" s="10">
        <v>480</v>
      </c>
      <c r="F48" s="10">
        <v>480</v>
      </c>
      <c r="G48" s="5" t="s">
        <v>7</v>
      </c>
      <c r="H48" s="7">
        <v>14.02962962962963</v>
      </c>
      <c r="I48" s="40">
        <f t="shared" si="12"/>
        <v>16.88</v>
      </c>
      <c r="J48" s="8">
        <f t="shared" si="13"/>
        <v>8102.4</v>
      </c>
    </row>
    <row r="49" spans="1:10" ht="71.25" x14ac:dyDescent="0.25">
      <c r="A49" s="5" t="s">
        <v>972</v>
      </c>
      <c r="B49" s="19" t="s">
        <v>476</v>
      </c>
      <c r="C49" s="5" t="s">
        <v>426</v>
      </c>
      <c r="D49" s="6" t="s">
        <v>767</v>
      </c>
      <c r="E49" s="10">
        <v>1.5</v>
      </c>
      <c r="F49" s="10">
        <v>1.5</v>
      </c>
      <c r="G49" s="5" t="s">
        <v>5</v>
      </c>
      <c r="H49" s="7">
        <v>841.34</v>
      </c>
      <c r="I49" s="40">
        <f t="shared" ref="I49" si="14">ROUND(IF(C49="FDE", (H49/1.195)*(1+$B$13), H49*(1+$B$13)),2)</f>
        <v>847.25</v>
      </c>
      <c r="J49" s="8">
        <f t="shared" ref="J49" si="15">ROUND(F49*I49,2)</f>
        <v>1270.8800000000001</v>
      </c>
    </row>
    <row r="50" spans="1:10" ht="114" x14ac:dyDescent="0.25">
      <c r="A50" s="5" t="s">
        <v>973</v>
      </c>
      <c r="B50" s="25" t="s">
        <v>382</v>
      </c>
      <c r="C50" s="5" t="s">
        <v>506</v>
      </c>
      <c r="D50" s="6" t="s">
        <v>508</v>
      </c>
      <c r="E50" s="10">
        <v>4</v>
      </c>
      <c r="F50" s="10">
        <v>4</v>
      </c>
      <c r="G50" s="5" t="s">
        <v>1</v>
      </c>
      <c r="H50" s="7" t="s">
        <v>858</v>
      </c>
      <c r="I50" s="40">
        <f t="shared" si="8"/>
        <v>909.23</v>
      </c>
      <c r="J50" s="8">
        <f t="shared" si="9"/>
        <v>3636.92</v>
      </c>
    </row>
    <row r="51" spans="1:10" ht="28.5" x14ac:dyDescent="0.25">
      <c r="A51" s="5" t="s">
        <v>974</v>
      </c>
      <c r="B51" s="19" t="s">
        <v>288</v>
      </c>
      <c r="C51" s="5" t="s">
        <v>351</v>
      </c>
      <c r="D51" s="6" t="s">
        <v>289</v>
      </c>
      <c r="E51" s="10">
        <v>1</v>
      </c>
      <c r="F51" s="10">
        <v>1</v>
      </c>
      <c r="G51" s="5" t="s">
        <v>1</v>
      </c>
      <c r="H51" s="7">
        <v>1483.53</v>
      </c>
      <c r="I51" s="40">
        <f t="shared" si="8"/>
        <v>1785.28</v>
      </c>
      <c r="J51" s="8">
        <f t="shared" si="9"/>
        <v>1785.28</v>
      </c>
    </row>
    <row r="52" spans="1:10" ht="28.5" x14ac:dyDescent="0.25">
      <c r="A52" s="5" t="s">
        <v>975</v>
      </c>
      <c r="B52" s="19" t="s">
        <v>12</v>
      </c>
      <c r="C52" s="5" t="s">
        <v>351</v>
      </c>
      <c r="D52" s="6" t="s">
        <v>13</v>
      </c>
      <c r="E52" s="10">
        <v>10</v>
      </c>
      <c r="F52" s="10">
        <v>10</v>
      </c>
      <c r="G52" s="5" t="s">
        <v>9</v>
      </c>
      <c r="H52" s="7">
        <v>865.04</v>
      </c>
      <c r="I52" s="40">
        <f t="shared" si="8"/>
        <v>1040.99</v>
      </c>
      <c r="J52" s="8">
        <f t="shared" si="9"/>
        <v>10409.9</v>
      </c>
    </row>
    <row r="53" spans="1:10" ht="71.25" x14ac:dyDescent="0.25">
      <c r="A53" s="5" t="s">
        <v>976</v>
      </c>
      <c r="B53" s="19" t="s">
        <v>11</v>
      </c>
      <c r="C53" s="5" t="s">
        <v>351</v>
      </c>
      <c r="D53" s="6" t="s">
        <v>768</v>
      </c>
      <c r="E53" s="10">
        <v>10</v>
      </c>
      <c r="F53" s="10">
        <v>10</v>
      </c>
      <c r="G53" s="5" t="s">
        <v>9</v>
      </c>
      <c r="H53" s="7">
        <v>1266.1400000000001</v>
      </c>
      <c r="I53" s="40">
        <f t="shared" si="8"/>
        <v>1523.67</v>
      </c>
      <c r="J53" s="8">
        <f t="shared" si="9"/>
        <v>15236.7</v>
      </c>
    </row>
    <row r="54" spans="1:10" ht="57" x14ac:dyDescent="0.25">
      <c r="A54" s="5" t="s">
        <v>977</v>
      </c>
      <c r="B54" s="19" t="s">
        <v>10</v>
      </c>
      <c r="C54" s="5" t="s">
        <v>351</v>
      </c>
      <c r="D54" s="6" t="s">
        <v>769</v>
      </c>
      <c r="E54" s="10">
        <v>10</v>
      </c>
      <c r="F54" s="10">
        <v>10</v>
      </c>
      <c r="G54" s="5" t="s">
        <v>9</v>
      </c>
      <c r="H54" s="7">
        <v>1425.39</v>
      </c>
      <c r="I54" s="40">
        <f t="shared" si="8"/>
        <v>1715.31</v>
      </c>
      <c r="J54" s="8">
        <f t="shared" si="9"/>
        <v>17153.099999999999</v>
      </c>
    </row>
    <row r="55" spans="1:10" ht="42.75" x14ac:dyDescent="0.25">
      <c r="A55" s="5" t="s">
        <v>978</v>
      </c>
      <c r="B55" s="19">
        <v>10850</v>
      </c>
      <c r="C55" s="5" t="s">
        <v>509</v>
      </c>
      <c r="D55" s="6" t="s">
        <v>735</v>
      </c>
      <c r="E55" s="10">
        <v>1</v>
      </c>
      <c r="F55" s="10">
        <v>1</v>
      </c>
      <c r="G55" s="5" t="s">
        <v>408</v>
      </c>
      <c r="H55" s="7" t="s">
        <v>458</v>
      </c>
      <c r="I55" s="40">
        <f t="shared" si="8"/>
        <v>45.13</v>
      </c>
      <c r="J55" s="8">
        <f t="shared" si="9"/>
        <v>45.13</v>
      </c>
    </row>
    <row r="56" spans="1:10" x14ac:dyDescent="0.25">
      <c r="A56" s="13" t="s">
        <v>433</v>
      </c>
      <c r="B56" s="17" t="s">
        <v>489</v>
      </c>
      <c r="C56" s="17"/>
      <c r="D56" s="17"/>
      <c r="E56" s="17"/>
      <c r="F56" s="17"/>
      <c r="G56" s="17"/>
      <c r="H56" s="28"/>
      <c r="I56" s="37"/>
      <c r="J56" s="29">
        <f>SUM(J57:J64)</f>
        <v>96643.29</v>
      </c>
    </row>
    <row r="57" spans="1:10" ht="57" x14ac:dyDescent="0.25">
      <c r="A57" s="5" t="s">
        <v>490</v>
      </c>
      <c r="B57" s="19" t="s">
        <v>49</v>
      </c>
      <c r="C57" s="5" t="s">
        <v>351</v>
      </c>
      <c r="D57" s="6" t="s">
        <v>772</v>
      </c>
      <c r="E57" s="10">
        <v>288</v>
      </c>
      <c r="F57" s="10">
        <v>288</v>
      </c>
      <c r="G57" s="5" t="s">
        <v>5</v>
      </c>
      <c r="H57" s="7">
        <v>77.989999999999995</v>
      </c>
      <c r="I57" s="40">
        <f t="shared" si="8"/>
        <v>93.85</v>
      </c>
      <c r="J57" s="8">
        <f t="shared" si="9"/>
        <v>27028.799999999999</v>
      </c>
    </row>
    <row r="58" spans="1:10" ht="57" x14ac:dyDescent="0.25">
      <c r="A58" s="5" t="s">
        <v>491</v>
      </c>
      <c r="B58" s="19" t="s">
        <v>48</v>
      </c>
      <c r="C58" s="5" t="s">
        <v>351</v>
      </c>
      <c r="D58" s="6" t="s">
        <v>773</v>
      </c>
      <c r="E58" s="10">
        <v>108</v>
      </c>
      <c r="F58" s="10">
        <v>108</v>
      </c>
      <c r="G58" s="5" t="s">
        <v>5</v>
      </c>
      <c r="H58" s="7">
        <v>65.87</v>
      </c>
      <c r="I58" s="40">
        <f t="shared" si="8"/>
        <v>79.27</v>
      </c>
      <c r="J58" s="8">
        <f t="shared" si="9"/>
        <v>8561.16</v>
      </c>
    </row>
    <row r="59" spans="1:10" ht="28.5" x14ac:dyDescent="0.25">
      <c r="A59" s="5" t="s">
        <v>492</v>
      </c>
      <c r="B59" s="19" t="s">
        <v>36</v>
      </c>
      <c r="C59" s="5" t="s">
        <v>351</v>
      </c>
      <c r="D59" s="6" t="s">
        <v>774</v>
      </c>
      <c r="E59" s="10">
        <v>22.789113109140359</v>
      </c>
      <c r="F59" s="10">
        <v>22.79</v>
      </c>
      <c r="G59" s="5" t="s">
        <v>6</v>
      </c>
      <c r="H59" s="7">
        <v>12.22</v>
      </c>
      <c r="I59" s="40">
        <f t="shared" si="8"/>
        <v>14.71</v>
      </c>
      <c r="J59" s="8">
        <f t="shared" si="9"/>
        <v>335.24</v>
      </c>
    </row>
    <row r="60" spans="1:10" ht="57" x14ac:dyDescent="0.25">
      <c r="A60" s="5" t="s">
        <v>493</v>
      </c>
      <c r="B60" s="19" t="s">
        <v>30</v>
      </c>
      <c r="C60" s="5" t="s">
        <v>351</v>
      </c>
      <c r="D60" s="6" t="s">
        <v>775</v>
      </c>
      <c r="E60" s="10">
        <v>22.789113109140359</v>
      </c>
      <c r="F60" s="10">
        <v>22.79</v>
      </c>
      <c r="G60" s="5" t="s">
        <v>6</v>
      </c>
      <c r="H60" s="7">
        <v>35.090000000000003</v>
      </c>
      <c r="I60" s="40">
        <f t="shared" si="8"/>
        <v>42.23</v>
      </c>
      <c r="J60" s="8">
        <f t="shared" si="9"/>
        <v>962.42</v>
      </c>
    </row>
    <row r="61" spans="1:10" ht="28.5" x14ac:dyDescent="0.25">
      <c r="A61" s="5" t="s">
        <v>494</v>
      </c>
      <c r="B61" s="19" t="s">
        <v>406</v>
      </c>
      <c r="C61" s="27" t="s">
        <v>498</v>
      </c>
      <c r="D61" s="6" t="s">
        <v>548</v>
      </c>
      <c r="E61" s="10">
        <v>184.97</v>
      </c>
      <c r="F61" s="10">
        <v>184.97</v>
      </c>
      <c r="G61" s="5" t="s">
        <v>479</v>
      </c>
      <c r="H61" s="7">
        <v>149</v>
      </c>
      <c r="I61" s="40">
        <f t="shared" si="8"/>
        <v>179.31</v>
      </c>
      <c r="J61" s="8">
        <f t="shared" si="9"/>
        <v>33166.97</v>
      </c>
    </row>
    <row r="62" spans="1:10" ht="28.5" x14ac:dyDescent="0.25">
      <c r="A62" s="5" t="s">
        <v>495</v>
      </c>
      <c r="B62" s="19" t="s">
        <v>520</v>
      </c>
      <c r="C62" s="27" t="s">
        <v>498</v>
      </c>
      <c r="D62" s="6" t="s">
        <v>747</v>
      </c>
      <c r="E62" s="10">
        <v>98</v>
      </c>
      <c r="F62" s="10">
        <v>98</v>
      </c>
      <c r="G62" s="5" t="s">
        <v>1</v>
      </c>
      <c r="H62" s="7">
        <v>152.07</v>
      </c>
      <c r="I62" s="40">
        <f t="shared" si="8"/>
        <v>183</v>
      </c>
      <c r="J62" s="8">
        <f t="shared" si="9"/>
        <v>17934</v>
      </c>
    </row>
    <row r="63" spans="1:10" ht="28.5" x14ac:dyDescent="0.25">
      <c r="A63" s="5" t="s">
        <v>496</v>
      </c>
      <c r="B63" s="19" t="s">
        <v>521</v>
      </c>
      <c r="C63" s="27" t="s">
        <v>498</v>
      </c>
      <c r="D63" s="6" t="s">
        <v>759</v>
      </c>
      <c r="E63" s="10">
        <v>12</v>
      </c>
      <c r="F63" s="10">
        <v>12</v>
      </c>
      <c r="G63" s="5" t="s">
        <v>1</v>
      </c>
      <c r="H63" s="7">
        <v>433.96000000000004</v>
      </c>
      <c r="I63" s="40">
        <f t="shared" ref="I63" si="16">ROUND(IF(C63="FDE", (H63/1.195)*(1+$B$13), H63*(1+$B$13)),2)</f>
        <v>522.23</v>
      </c>
      <c r="J63" s="8">
        <f t="shared" ref="J63" si="17">ROUND(F63*I63,2)</f>
        <v>6266.76</v>
      </c>
    </row>
    <row r="64" spans="1:10" ht="42.75" x14ac:dyDescent="0.25">
      <c r="A64" s="5" t="s">
        <v>760</v>
      </c>
      <c r="B64" s="19" t="s">
        <v>522</v>
      </c>
      <c r="C64" s="27" t="s">
        <v>498</v>
      </c>
      <c r="D64" s="6" t="s">
        <v>549</v>
      </c>
      <c r="E64" s="10">
        <v>2</v>
      </c>
      <c r="F64" s="10">
        <v>2</v>
      </c>
      <c r="G64" s="5" t="s">
        <v>1</v>
      </c>
      <c r="H64" s="7">
        <v>992.16</v>
      </c>
      <c r="I64" s="40">
        <f t="shared" si="8"/>
        <v>1193.97</v>
      </c>
      <c r="J64" s="8">
        <f t="shared" si="9"/>
        <v>2387.94</v>
      </c>
    </row>
    <row r="65" spans="1:10" x14ac:dyDescent="0.25">
      <c r="A65" s="13" t="s">
        <v>434</v>
      </c>
      <c r="B65" s="17" t="s">
        <v>497</v>
      </c>
      <c r="C65" s="17"/>
      <c r="D65" s="17"/>
      <c r="E65" s="17"/>
      <c r="F65" s="17"/>
      <c r="G65" s="17"/>
      <c r="H65" s="28"/>
      <c r="I65" s="37"/>
      <c r="J65" s="29">
        <f>SUM(J66:J77)</f>
        <v>148079.82</v>
      </c>
    </row>
    <row r="66" spans="1:10" ht="28.5" x14ac:dyDescent="0.25">
      <c r="A66" s="5" t="s">
        <v>559</v>
      </c>
      <c r="B66" s="19" t="s">
        <v>543</v>
      </c>
      <c r="C66" s="27" t="s">
        <v>498</v>
      </c>
      <c r="D66" s="6" t="s">
        <v>550</v>
      </c>
      <c r="E66" s="10">
        <v>217.37</v>
      </c>
      <c r="F66" s="10">
        <v>217.37</v>
      </c>
      <c r="G66" s="5" t="s">
        <v>479</v>
      </c>
      <c r="H66" s="7">
        <v>145.65</v>
      </c>
      <c r="I66" s="40">
        <f t="shared" si="8"/>
        <v>175.28</v>
      </c>
      <c r="J66" s="8">
        <f t="shared" si="9"/>
        <v>38100.61</v>
      </c>
    </row>
    <row r="67" spans="1:10" ht="42.75" x14ac:dyDescent="0.25">
      <c r="A67" s="5" t="s">
        <v>563</v>
      </c>
      <c r="B67" s="19" t="s">
        <v>543</v>
      </c>
      <c r="C67" s="27" t="s">
        <v>498</v>
      </c>
      <c r="D67" s="6" t="s">
        <v>776</v>
      </c>
      <c r="E67" s="10">
        <v>22.4</v>
      </c>
      <c r="F67" s="10">
        <v>22.4</v>
      </c>
      <c r="G67" s="5" t="s">
        <v>479</v>
      </c>
      <c r="H67" s="7">
        <v>145.65</v>
      </c>
      <c r="I67" s="40">
        <f t="shared" ref="I67" si="18">ROUND(IF(C67="FDE", (H67/1.195)*(1+$B$13), H67*(1+$B$13)),2)</f>
        <v>175.28</v>
      </c>
      <c r="J67" s="8">
        <f t="shared" ref="J67" si="19">ROUND(F67*I67,2)</f>
        <v>3926.27</v>
      </c>
    </row>
    <row r="68" spans="1:10" ht="42.75" x14ac:dyDescent="0.25">
      <c r="A68" s="5" t="s">
        <v>564</v>
      </c>
      <c r="B68" s="19" t="s">
        <v>544</v>
      </c>
      <c r="C68" s="27" t="s">
        <v>498</v>
      </c>
      <c r="D68" s="6" t="s">
        <v>715</v>
      </c>
      <c r="E68" s="10">
        <v>294</v>
      </c>
      <c r="F68" s="10">
        <v>294</v>
      </c>
      <c r="G68" s="5" t="s">
        <v>479</v>
      </c>
      <c r="H68" s="7">
        <v>171.60999999999999</v>
      </c>
      <c r="I68" s="40">
        <f t="shared" si="8"/>
        <v>206.52</v>
      </c>
      <c r="J68" s="8">
        <f t="shared" si="9"/>
        <v>60716.88</v>
      </c>
    </row>
    <row r="69" spans="1:10" ht="42.75" x14ac:dyDescent="0.25">
      <c r="A69" s="5" t="s">
        <v>716</v>
      </c>
      <c r="B69" s="19" t="s">
        <v>545</v>
      </c>
      <c r="C69" s="27" t="s">
        <v>498</v>
      </c>
      <c r="D69" s="6" t="s">
        <v>777</v>
      </c>
      <c r="E69" s="10">
        <v>18</v>
      </c>
      <c r="F69" s="10">
        <v>18</v>
      </c>
      <c r="G69" s="5" t="s">
        <v>479</v>
      </c>
      <c r="H69" s="7">
        <v>208.69</v>
      </c>
      <c r="I69" s="40">
        <f t="shared" si="8"/>
        <v>251.14</v>
      </c>
      <c r="J69" s="8">
        <f t="shared" si="9"/>
        <v>4520.5200000000004</v>
      </c>
    </row>
    <row r="70" spans="1:10" ht="42.75" x14ac:dyDescent="0.25">
      <c r="A70" s="5" t="s">
        <v>717</v>
      </c>
      <c r="B70" s="19" t="s">
        <v>545</v>
      </c>
      <c r="C70" s="27" t="s">
        <v>498</v>
      </c>
      <c r="D70" s="6" t="s">
        <v>778</v>
      </c>
      <c r="E70" s="10">
        <v>72</v>
      </c>
      <c r="F70" s="10">
        <v>72</v>
      </c>
      <c r="G70" s="5" t="s">
        <v>479</v>
      </c>
      <c r="H70" s="7">
        <v>208.69</v>
      </c>
      <c r="I70" s="40">
        <f t="shared" ref="I70" si="20">ROUND(IF(C70="FDE", (H70/1.195)*(1+$B$13), H70*(1+$B$13)),2)</f>
        <v>251.14</v>
      </c>
      <c r="J70" s="8">
        <f t="shared" ref="J70" si="21">ROUND(F70*I70,2)</f>
        <v>18082.080000000002</v>
      </c>
    </row>
    <row r="71" spans="1:10" ht="57" x14ac:dyDescent="0.25">
      <c r="A71" s="5" t="s">
        <v>565</v>
      </c>
      <c r="B71" s="19" t="s">
        <v>50</v>
      </c>
      <c r="C71" s="5" t="s">
        <v>351</v>
      </c>
      <c r="D71" s="6" t="s">
        <v>779</v>
      </c>
      <c r="E71" s="10">
        <v>11.6</v>
      </c>
      <c r="F71" s="10">
        <v>11.6</v>
      </c>
      <c r="G71" s="5" t="s">
        <v>4</v>
      </c>
      <c r="H71" s="7">
        <v>188.23</v>
      </c>
      <c r="I71" s="40">
        <f t="shared" si="8"/>
        <v>226.52</v>
      </c>
      <c r="J71" s="8">
        <f t="shared" si="9"/>
        <v>2627.63</v>
      </c>
    </row>
    <row r="72" spans="1:10" ht="28.5" x14ac:dyDescent="0.25">
      <c r="A72" s="5" t="s">
        <v>566</v>
      </c>
      <c r="B72" s="19" t="s">
        <v>46</v>
      </c>
      <c r="C72" s="5" t="s">
        <v>351</v>
      </c>
      <c r="D72" s="6" t="s">
        <v>780</v>
      </c>
      <c r="E72" s="10">
        <v>36.076000000000001</v>
      </c>
      <c r="F72" s="10">
        <v>36.08</v>
      </c>
      <c r="G72" s="5" t="s">
        <v>25</v>
      </c>
      <c r="H72" s="7">
        <v>11.52</v>
      </c>
      <c r="I72" s="40">
        <f t="shared" si="8"/>
        <v>13.86</v>
      </c>
      <c r="J72" s="8">
        <f t="shared" si="9"/>
        <v>500.07</v>
      </c>
    </row>
    <row r="73" spans="1:10" ht="28.5" x14ac:dyDescent="0.25">
      <c r="A73" s="5" t="s">
        <v>561</v>
      </c>
      <c r="B73" s="19" t="s">
        <v>69</v>
      </c>
      <c r="C73" s="5" t="s">
        <v>351</v>
      </c>
      <c r="D73" s="6" t="s">
        <v>781</v>
      </c>
      <c r="E73" s="10">
        <v>0.34799999999999998</v>
      </c>
      <c r="F73" s="10">
        <v>0.35</v>
      </c>
      <c r="G73" s="5" t="s">
        <v>6</v>
      </c>
      <c r="H73" s="7">
        <v>758.52</v>
      </c>
      <c r="I73" s="40">
        <f t="shared" si="8"/>
        <v>912.8</v>
      </c>
      <c r="J73" s="8">
        <f t="shared" si="9"/>
        <v>319.48</v>
      </c>
    </row>
    <row r="74" spans="1:10" x14ac:dyDescent="0.25">
      <c r="A74" s="5" t="s">
        <v>567</v>
      </c>
      <c r="B74" s="19" t="s">
        <v>41</v>
      </c>
      <c r="C74" s="5" t="s">
        <v>351</v>
      </c>
      <c r="D74" s="6" t="s">
        <v>42</v>
      </c>
      <c r="E74" s="10">
        <v>58</v>
      </c>
      <c r="F74" s="10">
        <v>58</v>
      </c>
      <c r="G74" s="5" t="s">
        <v>43</v>
      </c>
      <c r="H74" s="7">
        <v>9.66</v>
      </c>
      <c r="I74" s="40">
        <f t="shared" si="8"/>
        <v>11.62</v>
      </c>
      <c r="J74" s="8">
        <f t="shared" si="9"/>
        <v>673.96</v>
      </c>
    </row>
    <row r="75" spans="1:10" ht="28.5" x14ac:dyDescent="0.25">
      <c r="A75" s="5" t="s">
        <v>568</v>
      </c>
      <c r="B75" s="19" t="s">
        <v>44</v>
      </c>
      <c r="C75" s="5" t="s">
        <v>351</v>
      </c>
      <c r="D75" s="6" t="s">
        <v>45</v>
      </c>
      <c r="E75" s="10">
        <v>58</v>
      </c>
      <c r="F75" s="10">
        <v>58</v>
      </c>
      <c r="G75" s="5" t="s">
        <v>6</v>
      </c>
      <c r="H75" s="7">
        <v>15.5</v>
      </c>
      <c r="I75" s="40">
        <f t="shared" si="8"/>
        <v>18.649999999999999</v>
      </c>
      <c r="J75" s="8">
        <f t="shared" si="9"/>
        <v>1081.7</v>
      </c>
    </row>
    <row r="76" spans="1:10" ht="128.25" x14ac:dyDescent="0.25">
      <c r="A76" s="5" t="s">
        <v>569</v>
      </c>
      <c r="B76" s="19" t="s">
        <v>359</v>
      </c>
      <c r="C76" s="5" t="s">
        <v>506</v>
      </c>
      <c r="D76" s="6" t="s">
        <v>782</v>
      </c>
      <c r="E76" s="10">
        <v>737.19999999999993</v>
      </c>
      <c r="F76" s="10">
        <v>737.2</v>
      </c>
      <c r="G76" s="5" t="s">
        <v>25</v>
      </c>
      <c r="H76" s="7" t="s">
        <v>511</v>
      </c>
      <c r="I76" s="40">
        <f t="shared" si="8"/>
        <v>18.940000000000001</v>
      </c>
      <c r="J76" s="8">
        <f t="shared" si="9"/>
        <v>13962.57</v>
      </c>
    </row>
    <row r="77" spans="1:10" ht="28.5" x14ac:dyDescent="0.25">
      <c r="A77" s="5" t="s">
        <v>749</v>
      </c>
      <c r="B77" s="19" t="s">
        <v>128</v>
      </c>
      <c r="C77" s="5" t="s">
        <v>351</v>
      </c>
      <c r="D77" s="6" t="s">
        <v>745</v>
      </c>
      <c r="E77" s="10">
        <v>737.19999999999993</v>
      </c>
      <c r="F77" s="10">
        <v>737.2</v>
      </c>
      <c r="G77" s="5" t="s">
        <v>25</v>
      </c>
      <c r="H77" s="7">
        <v>4.0199999999999996</v>
      </c>
      <c r="I77" s="40">
        <f t="shared" ref="I77" si="22">ROUND(IF(C77="FDE", (H77/1.195)*(1+$B$13), H77*(1+$B$13)),2)</f>
        <v>4.84</v>
      </c>
      <c r="J77" s="8">
        <f t="shared" ref="J77" si="23">ROUND(F77*I77,2)</f>
        <v>3568.05</v>
      </c>
    </row>
    <row r="78" spans="1:10" x14ac:dyDescent="0.25">
      <c r="A78" s="13" t="s">
        <v>435</v>
      </c>
      <c r="B78" s="17" t="s">
        <v>481</v>
      </c>
      <c r="C78" s="17"/>
      <c r="D78" s="17"/>
      <c r="E78" s="17"/>
      <c r="F78" s="17"/>
      <c r="G78" s="17"/>
      <c r="H78" s="28"/>
      <c r="I78" s="37"/>
      <c r="J78" s="29">
        <f>SUM(J79:J103)</f>
        <v>380869.31000000011</v>
      </c>
    </row>
    <row r="79" spans="1:10" ht="42.75" x14ac:dyDescent="0.25">
      <c r="A79" s="5" t="s">
        <v>570</v>
      </c>
      <c r="B79" s="19" t="s">
        <v>2</v>
      </c>
      <c r="C79" s="5" t="s">
        <v>351</v>
      </c>
      <c r="D79" s="6" t="s">
        <v>783</v>
      </c>
      <c r="E79" s="10">
        <v>2</v>
      </c>
      <c r="F79" s="10">
        <v>2</v>
      </c>
      <c r="G79" s="5" t="s">
        <v>1</v>
      </c>
      <c r="H79" s="7">
        <v>3283.86</v>
      </c>
      <c r="I79" s="40">
        <f t="shared" ref="I79:I92" si="24">ROUND(IF(C79="FDE", (H79/1.195)*(1+$B$13), H79*(1+$B$13)),2)</f>
        <v>3951.8</v>
      </c>
      <c r="J79" s="8">
        <f t="shared" ref="J79:J92" si="25">ROUND(F79*I79,2)</f>
        <v>7903.6</v>
      </c>
    </row>
    <row r="80" spans="1:10" ht="42.75" x14ac:dyDescent="0.25">
      <c r="A80" s="5" t="s">
        <v>571</v>
      </c>
      <c r="B80" s="19" t="s">
        <v>55</v>
      </c>
      <c r="C80" s="5" t="s">
        <v>351</v>
      </c>
      <c r="D80" s="6" t="s">
        <v>56</v>
      </c>
      <c r="E80" s="10">
        <v>3998.28</v>
      </c>
      <c r="F80" s="10">
        <v>3998.28</v>
      </c>
      <c r="G80" s="5" t="s">
        <v>25</v>
      </c>
      <c r="H80" s="7">
        <v>23.82</v>
      </c>
      <c r="I80" s="40">
        <f t="shared" si="24"/>
        <v>28.66</v>
      </c>
      <c r="J80" s="8">
        <f t="shared" si="25"/>
        <v>114590.7</v>
      </c>
    </row>
    <row r="81" spans="1:10" ht="28.5" x14ac:dyDescent="0.25">
      <c r="A81" s="5" t="s">
        <v>572</v>
      </c>
      <c r="B81" s="19" t="s">
        <v>128</v>
      </c>
      <c r="C81" s="5" t="s">
        <v>351</v>
      </c>
      <c r="D81" s="6" t="s">
        <v>745</v>
      </c>
      <c r="E81" s="10">
        <v>3998.28</v>
      </c>
      <c r="F81" s="10">
        <v>3998.28</v>
      </c>
      <c r="G81" s="5" t="s">
        <v>25</v>
      </c>
      <c r="H81" s="7">
        <v>4.0199999999999996</v>
      </c>
      <c r="I81" s="40">
        <f t="shared" si="24"/>
        <v>4.84</v>
      </c>
      <c r="J81" s="8">
        <f t="shared" si="25"/>
        <v>19351.68</v>
      </c>
    </row>
    <row r="82" spans="1:10" ht="57" x14ac:dyDescent="0.25">
      <c r="A82" s="5" t="s">
        <v>573</v>
      </c>
      <c r="B82" s="19" t="s">
        <v>61</v>
      </c>
      <c r="C82" s="5" t="s">
        <v>351</v>
      </c>
      <c r="D82" s="6" t="s">
        <v>62</v>
      </c>
      <c r="E82" s="10">
        <v>363.48</v>
      </c>
      <c r="F82" s="10">
        <v>363.48</v>
      </c>
      <c r="G82" s="5" t="s">
        <v>4</v>
      </c>
      <c r="H82" s="7">
        <v>226.92</v>
      </c>
      <c r="I82" s="40">
        <f t="shared" si="24"/>
        <v>273.08</v>
      </c>
      <c r="J82" s="8">
        <f t="shared" si="25"/>
        <v>99259.12</v>
      </c>
    </row>
    <row r="83" spans="1:10" ht="28.5" x14ac:dyDescent="0.25">
      <c r="A83" s="5" t="s">
        <v>574</v>
      </c>
      <c r="B83" s="19" t="s">
        <v>64</v>
      </c>
      <c r="C83" s="5" t="s">
        <v>351</v>
      </c>
      <c r="D83" s="6" t="s">
        <v>65</v>
      </c>
      <c r="E83" s="10">
        <v>26.31</v>
      </c>
      <c r="F83" s="10">
        <v>26.31</v>
      </c>
      <c r="G83" s="5" t="s">
        <v>5</v>
      </c>
      <c r="H83" s="7">
        <v>175.52</v>
      </c>
      <c r="I83" s="40">
        <f t="shared" si="24"/>
        <v>211.22</v>
      </c>
      <c r="J83" s="8">
        <f t="shared" si="25"/>
        <v>5557.2</v>
      </c>
    </row>
    <row r="84" spans="1:10" ht="42.75" x14ac:dyDescent="0.25">
      <c r="A84" s="5" t="s">
        <v>575</v>
      </c>
      <c r="B84" s="19" t="s">
        <v>67</v>
      </c>
      <c r="C84" s="5" t="s">
        <v>351</v>
      </c>
      <c r="D84" s="6" t="s">
        <v>784</v>
      </c>
      <c r="E84" s="10">
        <v>120</v>
      </c>
      <c r="F84" s="10">
        <v>120</v>
      </c>
      <c r="G84" s="5" t="s">
        <v>5</v>
      </c>
      <c r="H84" s="7">
        <v>151.47999999999999</v>
      </c>
      <c r="I84" s="40">
        <f t="shared" si="24"/>
        <v>182.29</v>
      </c>
      <c r="J84" s="8">
        <f t="shared" si="25"/>
        <v>21874.799999999999</v>
      </c>
    </row>
    <row r="85" spans="1:10" ht="42.75" x14ac:dyDescent="0.25">
      <c r="A85" s="5" t="s">
        <v>576</v>
      </c>
      <c r="B85" s="19" t="s">
        <v>67</v>
      </c>
      <c r="C85" s="5" t="s">
        <v>351</v>
      </c>
      <c r="D85" s="6" t="s">
        <v>785</v>
      </c>
      <c r="E85" s="10">
        <v>110</v>
      </c>
      <c r="F85" s="10">
        <v>110</v>
      </c>
      <c r="G85" s="5" t="s">
        <v>5</v>
      </c>
      <c r="H85" s="7">
        <v>151.47999999999999</v>
      </c>
      <c r="I85" s="40">
        <f t="shared" si="24"/>
        <v>182.29</v>
      </c>
      <c r="J85" s="8">
        <f t="shared" si="25"/>
        <v>20051.900000000001</v>
      </c>
    </row>
    <row r="86" spans="1:10" ht="42.75" x14ac:dyDescent="0.25">
      <c r="A86" s="5" t="s">
        <v>562</v>
      </c>
      <c r="B86" s="19" t="s">
        <v>68</v>
      </c>
      <c r="C86" s="5" t="s">
        <v>351</v>
      </c>
      <c r="D86" s="6" t="s">
        <v>786</v>
      </c>
      <c r="E86" s="10">
        <v>112</v>
      </c>
      <c r="F86" s="10">
        <v>112</v>
      </c>
      <c r="G86" s="5" t="s">
        <v>5</v>
      </c>
      <c r="H86" s="7">
        <v>97.31</v>
      </c>
      <c r="I86" s="40">
        <f t="shared" si="24"/>
        <v>117.1</v>
      </c>
      <c r="J86" s="8">
        <f t="shared" si="25"/>
        <v>13115.2</v>
      </c>
    </row>
    <row r="87" spans="1:10" ht="57" x14ac:dyDescent="0.25">
      <c r="A87" s="5" t="s">
        <v>577</v>
      </c>
      <c r="B87" s="19" t="s">
        <v>51</v>
      </c>
      <c r="C87" s="5" t="s">
        <v>351</v>
      </c>
      <c r="D87" s="6" t="s">
        <v>787</v>
      </c>
      <c r="E87" s="10">
        <v>22.09</v>
      </c>
      <c r="F87" s="10">
        <v>22.09</v>
      </c>
      <c r="G87" s="5" t="s">
        <v>4</v>
      </c>
      <c r="H87" s="7">
        <v>228.92</v>
      </c>
      <c r="I87" s="40">
        <f t="shared" si="24"/>
        <v>275.48</v>
      </c>
      <c r="J87" s="8">
        <f t="shared" si="25"/>
        <v>6085.35</v>
      </c>
    </row>
    <row r="88" spans="1:10" x14ac:dyDescent="0.25">
      <c r="A88" s="5" t="s">
        <v>578</v>
      </c>
      <c r="B88" s="19" t="s">
        <v>41</v>
      </c>
      <c r="C88" s="5" t="s">
        <v>351</v>
      </c>
      <c r="D88" s="6" t="s">
        <v>42</v>
      </c>
      <c r="E88" s="10">
        <v>66.27</v>
      </c>
      <c r="F88" s="10">
        <v>66.27</v>
      </c>
      <c r="G88" s="5" t="s">
        <v>43</v>
      </c>
      <c r="H88" s="7">
        <v>9.66</v>
      </c>
      <c r="I88" s="40">
        <f t="shared" si="24"/>
        <v>11.62</v>
      </c>
      <c r="J88" s="8">
        <f t="shared" si="25"/>
        <v>770.06</v>
      </c>
    </row>
    <row r="89" spans="1:10" ht="28.5" x14ac:dyDescent="0.25">
      <c r="A89" s="5" t="s">
        <v>579</v>
      </c>
      <c r="B89" s="19" t="s">
        <v>44</v>
      </c>
      <c r="C89" s="5" t="s">
        <v>351</v>
      </c>
      <c r="D89" s="6" t="s">
        <v>45</v>
      </c>
      <c r="E89" s="10">
        <v>66.27</v>
      </c>
      <c r="F89" s="10">
        <v>66.27</v>
      </c>
      <c r="G89" s="5" t="s">
        <v>6</v>
      </c>
      <c r="H89" s="7">
        <v>15.5</v>
      </c>
      <c r="I89" s="40">
        <f t="shared" si="24"/>
        <v>18.649999999999999</v>
      </c>
      <c r="J89" s="8">
        <f t="shared" si="25"/>
        <v>1235.94</v>
      </c>
    </row>
    <row r="90" spans="1:10" ht="28.5" x14ac:dyDescent="0.25">
      <c r="A90" s="5" t="s">
        <v>580</v>
      </c>
      <c r="B90" s="19" t="s">
        <v>69</v>
      </c>
      <c r="C90" s="5" t="s">
        <v>351</v>
      </c>
      <c r="D90" s="6" t="s">
        <v>70</v>
      </c>
      <c r="E90" s="10">
        <v>0.66269999999999996</v>
      </c>
      <c r="F90" s="10">
        <v>0.66</v>
      </c>
      <c r="G90" s="5" t="s">
        <v>6</v>
      </c>
      <c r="H90" s="7">
        <v>758.52</v>
      </c>
      <c r="I90" s="40">
        <f t="shared" si="24"/>
        <v>912.8</v>
      </c>
      <c r="J90" s="8">
        <f t="shared" si="25"/>
        <v>602.45000000000005</v>
      </c>
    </row>
    <row r="91" spans="1:10" ht="42.75" x14ac:dyDescent="0.25">
      <c r="A91" s="5" t="s">
        <v>625</v>
      </c>
      <c r="B91" s="19" t="s">
        <v>46</v>
      </c>
      <c r="C91" s="5" t="s">
        <v>351</v>
      </c>
      <c r="D91" s="6" t="s">
        <v>788</v>
      </c>
      <c r="E91" s="10">
        <v>21.427299999999999</v>
      </c>
      <c r="F91" s="10">
        <v>21.43</v>
      </c>
      <c r="G91" s="5" t="s">
        <v>25</v>
      </c>
      <c r="H91" s="7">
        <v>11.52</v>
      </c>
      <c r="I91" s="40">
        <f t="shared" si="24"/>
        <v>13.86</v>
      </c>
      <c r="J91" s="8">
        <f t="shared" si="25"/>
        <v>297.02</v>
      </c>
    </row>
    <row r="92" spans="1:10" ht="42.75" x14ac:dyDescent="0.25">
      <c r="A92" s="5" t="s">
        <v>626</v>
      </c>
      <c r="B92" s="19" t="s">
        <v>123</v>
      </c>
      <c r="C92" s="5" t="s">
        <v>351</v>
      </c>
      <c r="D92" s="6" t="s">
        <v>124</v>
      </c>
      <c r="E92" s="10">
        <v>22.09</v>
      </c>
      <c r="F92" s="10">
        <v>22.09</v>
      </c>
      <c r="G92" s="5" t="s">
        <v>4</v>
      </c>
      <c r="H92" s="7">
        <v>83.11</v>
      </c>
      <c r="I92" s="40">
        <f t="shared" si="24"/>
        <v>100.01</v>
      </c>
      <c r="J92" s="8">
        <f t="shared" si="25"/>
        <v>2209.2199999999998</v>
      </c>
    </row>
    <row r="93" spans="1:10" ht="57" x14ac:dyDescent="0.25">
      <c r="A93" s="5" t="s">
        <v>627</v>
      </c>
      <c r="B93" s="19" t="s">
        <v>53</v>
      </c>
      <c r="C93" s="5" t="s">
        <v>351</v>
      </c>
      <c r="D93" s="6" t="s">
        <v>789</v>
      </c>
      <c r="E93" s="10">
        <v>117.85600000000001</v>
      </c>
      <c r="F93" s="10">
        <v>117.86</v>
      </c>
      <c r="G93" s="5" t="s">
        <v>4</v>
      </c>
      <c r="H93" s="7">
        <v>71.69</v>
      </c>
      <c r="I93" s="40">
        <f t="shared" ref="I93:I98" si="26">ROUND(IF(C93="FDE", (H93/1.195)*(1+$B$13), H93*(1+$B$13)),2)</f>
        <v>86.27</v>
      </c>
      <c r="J93" s="8">
        <f t="shared" ref="J93:J98" si="27">ROUND(F93*I93,2)</f>
        <v>10167.780000000001</v>
      </c>
    </row>
    <row r="94" spans="1:10" ht="57" x14ac:dyDescent="0.25">
      <c r="A94" s="5" t="s">
        <v>628</v>
      </c>
      <c r="B94" s="19" t="s">
        <v>358</v>
      </c>
      <c r="C94" s="5" t="s">
        <v>506</v>
      </c>
      <c r="D94" s="6" t="s">
        <v>790</v>
      </c>
      <c r="E94" s="10">
        <v>140.82</v>
      </c>
      <c r="F94" s="10">
        <v>140.82</v>
      </c>
      <c r="G94" s="5" t="s">
        <v>5</v>
      </c>
      <c r="H94" s="7" t="s">
        <v>727</v>
      </c>
      <c r="I94" s="40">
        <f t="shared" si="26"/>
        <v>48.75</v>
      </c>
      <c r="J94" s="8">
        <f t="shared" si="27"/>
        <v>6864.98</v>
      </c>
    </row>
    <row r="95" spans="1:10" ht="57" x14ac:dyDescent="0.25">
      <c r="A95" s="5" t="s">
        <v>629</v>
      </c>
      <c r="B95" s="19" t="s">
        <v>54</v>
      </c>
      <c r="C95" s="5" t="s">
        <v>351</v>
      </c>
      <c r="D95" s="6" t="s">
        <v>791</v>
      </c>
      <c r="E95" s="10">
        <v>2</v>
      </c>
      <c r="F95" s="10">
        <v>2</v>
      </c>
      <c r="G95" s="5" t="s">
        <v>6</v>
      </c>
      <c r="H95" s="7">
        <v>1819</v>
      </c>
      <c r="I95" s="40">
        <f t="shared" si="26"/>
        <v>2188.98</v>
      </c>
      <c r="J95" s="8">
        <f t="shared" si="27"/>
        <v>4377.96</v>
      </c>
    </row>
    <row r="96" spans="1:10" x14ac:dyDescent="0.25">
      <c r="A96" s="5" t="s">
        <v>630</v>
      </c>
      <c r="B96" s="19" t="s">
        <v>73</v>
      </c>
      <c r="C96" s="5" t="s">
        <v>351</v>
      </c>
      <c r="D96" s="6" t="s">
        <v>792</v>
      </c>
      <c r="E96" s="10">
        <v>146.01999999999998</v>
      </c>
      <c r="F96" s="10">
        <v>146.02000000000001</v>
      </c>
      <c r="G96" s="5" t="s">
        <v>4</v>
      </c>
      <c r="H96" s="7">
        <v>6.95</v>
      </c>
      <c r="I96" s="40">
        <f t="shared" si="26"/>
        <v>8.36</v>
      </c>
      <c r="J96" s="8">
        <f t="shared" si="27"/>
        <v>1220.73</v>
      </c>
    </row>
    <row r="97" spans="1:10" ht="42.75" x14ac:dyDescent="0.25">
      <c r="A97" s="5" t="s">
        <v>713</v>
      </c>
      <c r="B97" s="19" t="s">
        <v>75</v>
      </c>
      <c r="C97" s="5" t="s">
        <v>351</v>
      </c>
      <c r="D97" s="6" t="s">
        <v>793</v>
      </c>
      <c r="E97" s="10">
        <v>146.01999999999998</v>
      </c>
      <c r="F97" s="10">
        <v>146.02000000000001</v>
      </c>
      <c r="G97" s="5" t="s">
        <v>4</v>
      </c>
      <c r="H97" s="7">
        <v>27.66</v>
      </c>
      <c r="I97" s="40">
        <f t="shared" si="26"/>
        <v>33.29</v>
      </c>
      <c r="J97" s="8">
        <f t="shared" si="27"/>
        <v>4861.01</v>
      </c>
    </row>
    <row r="98" spans="1:10" ht="28.5" x14ac:dyDescent="0.25">
      <c r="A98" s="5" t="s">
        <v>714</v>
      </c>
      <c r="B98" s="19" t="s">
        <v>129</v>
      </c>
      <c r="C98" s="5" t="s">
        <v>351</v>
      </c>
      <c r="D98" s="6" t="s">
        <v>794</v>
      </c>
      <c r="E98" s="10">
        <v>146.01999999999998</v>
      </c>
      <c r="F98" s="10">
        <v>146.02000000000001</v>
      </c>
      <c r="G98" s="5" t="s">
        <v>4</v>
      </c>
      <c r="H98" s="7">
        <v>32.49</v>
      </c>
      <c r="I98" s="40">
        <f t="shared" si="26"/>
        <v>39.1</v>
      </c>
      <c r="J98" s="8">
        <f t="shared" si="27"/>
        <v>5709.38</v>
      </c>
    </row>
    <row r="99" spans="1:10" ht="42.75" x14ac:dyDescent="0.25">
      <c r="A99" s="5" t="s">
        <v>718</v>
      </c>
      <c r="B99" s="19" t="s">
        <v>53</v>
      </c>
      <c r="C99" s="5" t="s">
        <v>351</v>
      </c>
      <c r="D99" s="6" t="s">
        <v>795</v>
      </c>
      <c r="E99" s="10">
        <v>201.59999999999997</v>
      </c>
      <c r="F99" s="10">
        <v>201.6</v>
      </c>
      <c r="G99" s="5" t="s">
        <v>4</v>
      </c>
      <c r="H99" s="7">
        <v>71.69</v>
      </c>
      <c r="I99" s="40">
        <f t="shared" ref="I99:I103" si="28">ROUND(IF(C99="FDE", (H99/1.195)*(1+$B$13), H99*(1+$B$13)),2)</f>
        <v>86.27</v>
      </c>
      <c r="J99" s="8">
        <f t="shared" ref="J99:J103" si="29">ROUND(F99*I99,2)</f>
        <v>17392.03</v>
      </c>
    </row>
    <row r="100" spans="1:10" ht="71.25" x14ac:dyDescent="0.25">
      <c r="A100" s="5" t="s">
        <v>719</v>
      </c>
      <c r="B100" s="19" t="s">
        <v>358</v>
      </c>
      <c r="C100" s="5" t="s">
        <v>506</v>
      </c>
      <c r="D100" s="6" t="s">
        <v>796</v>
      </c>
      <c r="E100" s="10">
        <v>22.4</v>
      </c>
      <c r="F100" s="10">
        <v>22.4</v>
      </c>
      <c r="G100" s="5" t="s">
        <v>5</v>
      </c>
      <c r="H100" s="7" t="s">
        <v>727</v>
      </c>
      <c r="I100" s="40">
        <f t="shared" si="28"/>
        <v>48.75</v>
      </c>
      <c r="J100" s="8">
        <f t="shared" si="29"/>
        <v>1092</v>
      </c>
    </row>
    <row r="101" spans="1:10" ht="28.5" x14ac:dyDescent="0.25">
      <c r="A101" s="5" t="s">
        <v>720</v>
      </c>
      <c r="B101" s="19" t="s">
        <v>73</v>
      </c>
      <c r="C101" s="5" t="s">
        <v>351</v>
      </c>
      <c r="D101" s="6" t="s">
        <v>797</v>
      </c>
      <c r="E101" s="10">
        <v>201.59999999999997</v>
      </c>
      <c r="F101" s="10">
        <v>201.6</v>
      </c>
      <c r="G101" s="5" t="s">
        <v>4</v>
      </c>
      <c r="H101" s="7">
        <v>6.95</v>
      </c>
      <c r="I101" s="40">
        <f t="shared" si="28"/>
        <v>8.36</v>
      </c>
      <c r="J101" s="8">
        <f t="shared" si="29"/>
        <v>1685.38</v>
      </c>
    </row>
    <row r="102" spans="1:10" ht="42.75" x14ac:dyDescent="0.25">
      <c r="A102" s="5" t="s">
        <v>721</v>
      </c>
      <c r="B102" s="19" t="s">
        <v>75</v>
      </c>
      <c r="C102" s="5" t="s">
        <v>351</v>
      </c>
      <c r="D102" s="6" t="s">
        <v>798</v>
      </c>
      <c r="E102" s="10">
        <v>201.59999999999997</v>
      </c>
      <c r="F102" s="10">
        <v>201.6</v>
      </c>
      <c r="G102" s="5" t="s">
        <v>4</v>
      </c>
      <c r="H102" s="7">
        <v>27.66</v>
      </c>
      <c r="I102" s="40">
        <f t="shared" si="28"/>
        <v>33.29</v>
      </c>
      <c r="J102" s="8">
        <f t="shared" si="29"/>
        <v>6711.26</v>
      </c>
    </row>
    <row r="103" spans="1:10" ht="42.75" x14ac:dyDescent="0.25">
      <c r="A103" s="5" t="s">
        <v>722</v>
      </c>
      <c r="B103" s="19" t="s">
        <v>129</v>
      </c>
      <c r="C103" s="5" t="s">
        <v>351</v>
      </c>
      <c r="D103" s="6" t="s">
        <v>799</v>
      </c>
      <c r="E103" s="10">
        <v>201.59999999999997</v>
      </c>
      <c r="F103" s="10">
        <v>201.6</v>
      </c>
      <c r="G103" s="5" t="s">
        <v>4</v>
      </c>
      <c r="H103" s="7">
        <v>32.49</v>
      </c>
      <c r="I103" s="40">
        <f t="shared" si="28"/>
        <v>39.1</v>
      </c>
      <c r="J103" s="8">
        <f t="shared" si="29"/>
        <v>7882.56</v>
      </c>
    </row>
    <row r="104" spans="1:10" x14ac:dyDescent="0.25">
      <c r="A104" s="13" t="s">
        <v>436</v>
      </c>
      <c r="B104" s="17" t="s">
        <v>624</v>
      </c>
      <c r="C104" s="17"/>
      <c r="D104" s="17"/>
      <c r="E104" s="17"/>
      <c r="F104" s="17"/>
      <c r="G104" s="17"/>
      <c r="H104" s="28"/>
      <c r="I104" s="37"/>
      <c r="J104" s="29">
        <f>SUM(J105:J108)</f>
        <v>117310.9</v>
      </c>
    </row>
    <row r="105" spans="1:10" ht="28.5" x14ac:dyDescent="0.25">
      <c r="A105" s="5" t="s">
        <v>581</v>
      </c>
      <c r="B105" s="19" t="s">
        <v>53</v>
      </c>
      <c r="C105" s="5" t="s">
        <v>351</v>
      </c>
      <c r="D105" s="6" t="s">
        <v>530</v>
      </c>
      <c r="E105" s="10">
        <v>682.3</v>
      </c>
      <c r="F105" s="10">
        <v>682.3</v>
      </c>
      <c r="G105" s="5" t="s">
        <v>4</v>
      </c>
      <c r="H105" s="7">
        <v>71.69</v>
      </c>
      <c r="I105" s="40">
        <f t="shared" si="8"/>
        <v>86.27</v>
      </c>
      <c r="J105" s="8">
        <f t="shared" si="9"/>
        <v>58862.02</v>
      </c>
    </row>
    <row r="106" spans="1:10" ht="42.75" x14ac:dyDescent="0.25">
      <c r="A106" s="5" t="s">
        <v>583</v>
      </c>
      <c r="B106" s="19" t="s">
        <v>54</v>
      </c>
      <c r="C106" s="5" t="s">
        <v>351</v>
      </c>
      <c r="D106" s="6" t="s">
        <v>800</v>
      </c>
      <c r="E106" s="10">
        <v>2.9241000000000001</v>
      </c>
      <c r="F106" s="10">
        <v>2.92</v>
      </c>
      <c r="G106" s="5" t="s">
        <v>6</v>
      </c>
      <c r="H106" s="7">
        <v>1819</v>
      </c>
      <c r="I106" s="40">
        <f t="shared" si="8"/>
        <v>2188.98</v>
      </c>
      <c r="J106" s="8">
        <f t="shared" si="9"/>
        <v>6391.82</v>
      </c>
    </row>
    <row r="107" spans="1:10" ht="28.5" x14ac:dyDescent="0.25">
      <c r="A107" s="5" t="s">
        <v>560</v>
      </c>
      <c r="B107" s="19" t="s">
        <v>88</v>
      </c>
      <c r="C107" s="5" t="s">
        <v>351</v>
      </c>
      <c r="D107" s="6" t="s">
        <v>89</v>
      </c>
      <c r="E107" s="10">
        <v>342.82000000000011</v>
      </c>
      <c r="F107" s="10">
        <v>342.82</v>
      </c>
      <c r="G107" s="5" t="s">
        <v>4</v>
      </c>
      <c r="H107" s="7">
        <v>99.11</v>
      </c>
      <c r="I107" s="40">
        <f t="shared" ref="I107" si="30">ROUND(IF(C107="FDE", (H107/1.195)*(1+$B$13), H107*(1+$B$13)),2)</f>
        <v>119.27</v>
      </c>
      <c r="J107" s="8">
        <f t="shared" ref="J107" si="31">ROUND(F107*I107,2)</f>
        <v>40888.14</v>
      </c>
    </row>
    <row r="108" spans="1:10" ht="42.75" x14ac:dyDescent="0.25">
      <c r="A108" s="5" t="s">
        <v>712</v>
      </c>
      <c r="B108" s="19" t="s">
        <v>270</v>
      </c>
      <c r="C108" s="5" t="s">
        <v>351</v>
      </c>
      <c r="D108" s="6" t="s">
        <v>271</v>
      </c>
      <c r="E108" s="10">
        <v>10.766300000000001</v>
      </c>
      <c r="F108" s="10">
        <v>10.77</v>
      </c>
      <c r="G108" s="5" t="s">
        <v>4</v>
      </c>
      <c r="H108" s="7">
        <v>861.76</v>
      </c>
      <c r="I108" s="40">
        <f t="shared" ref="I108" si="32">ROUND(IF(C108="FDE", (H108/1.195)*(1+$B$13), H108*(1+$B$13)),2)</f>
        <v>1037.04</v>
      </c>
      <c r="J108" s="8">
        <f t="shared" ref="J108" si="33">ROUND(F108*I108,2)</f>
        <v>11168.92</v>
      </c>
    </row>
    <row r="109" spans="1:10" x14ac:dyDescent="0.25">
      <c r="A109" s="13" t="s">
        <v>437</v>
      </c>
      <c r="B109" s="17" t="s">
        <v>623</v>
      </c>
      <c r="C109" s="17"/>
      <c r="D109" s="17"/>
      <c r="E109" s="17"/>
      <c r="F109" s="17"/>
      <c r="G109" s="17"/>
      <c r="H109" s="28"/>
      <c r="I109" s="37"/>
      <c r="J109" s="29">
        <f>SUM(J110:J120)</f>
        <v>81444.23</v>
      </c>
    </row>
    <row r="110" spans="1:10" x14ac:dyDescent="0.25">
      <c r="A110" s="5" t="s">
        <v>582</v>
      </c>
      <c r="B110" s="19" t="s">
        <v>47</v>
      </c>
      <c r="C110" s="5" t="s">
        <v>351</v>
      </c>
      <c r="D110" s="6" t="s">
        <v>801</v>
      </c>
      <c r="E110" s="10">
        <v>17.141000000000005</v>
      </c>
      <c r="F110" s="10">
        <v>17.14</v>
      </c>
      <c r="G110" s="5" t="s">
        <v>6</v>
      </c>
      <c r="H110" s="7">
        <v>193.79</v>
      </c>
      <c r="I110" s="40">
        <f t="shared" si="8"/>
        <v>233.21</v>
      </c>
      <c r="J110" s="8">
        <f t="shared" si="9"/>
        <v>3997.22</v>
      </c>
    </row>
    <row r="111" spans="1:10" ht="99.75" x14ac:dyDescent="0.25">
      <c r="A111" s="5" t="s">
        <v>584</v>
      </c>
      <c r="B111" s="19" t="s">
        <v>385</v>
      </c>
      <c r="C111" s="5" t="s">
        <v>506</v>
      </c>
      <c r="D111" s="6" t="s">
        <v>386</v>
      </c>
      <c r="E111" s="10">
        <v>342.82000000000011</v>
      </c>
      <c r="F111" s="10">
        <v>342.82</v>
      </c>
      <c r="G111" s="5" t="s">
        <v>4</v>
      </c>
      <c r="H111" s="7" t="s">
        <v>724</v>
      </c>
      <c r="I111" s="40">
        <f t="shared" si="8"/>
        <v>65.97</v>
      </c>
      <c r="J111" s="8">
        <f t="shared" si="9"/>
        <v>22615.84</v>
      </c>
    </row>
    <row r="112" spans="1:10" ht="57" x14ac:dyDescent="0.25">
      <c r="A112" s="5" t="s">
        <v>585</v>
      </c>
      <c r="B112" s="19" t="s">
        <v>78</v>
      </c>
      <c r="C112" s="5" t="s">
        <v>351</v>
      </c>
      <c r="D112" s="6" t="s">
        <v>79</v>
      </c>
      <c r="E112" s="10">
        <v>342.82000000000011</v>
      </c>
      <c r="F112" s="10">
        <v>342.82</v>
      </c>
      <c r="G112" s="5" t="s">
        <v>4</v>
      </c>
      <c r="H112" s="7">
        <v>47.38</v>
      </c>
      <c r="I112" s="40">
        <f t="shared" si="8"/>
        <v>57.02</v>
      </c>
      <c r="J112" s="8">
        <f t="shared" si="9"/>
        <v>19547.599999999999</v>
      </c>
    </row>
    <row r="113" spans="1:10" ht="28.5" x14ac:dyDescent="0.25">
      <c r="A113" s="5" t="s">
        <v>586</v>
      </c>
      <c r="B113" s="19" t="s">
        <v>71</v>
      </c>
      <c r="C113" s="5" t="s">
        <v>351</v>
      </c>
      <c r="D113" s="6" t="s">
        <v>72</v>
      </c>
      <c r="E113" s="10">
        <v>342.82000000000011</v>
      </c>
      <c r="F113" s="10">
        <v>342.82</v>
      </c>
      <c r="G113" s="5" t="s">
        <v>4</v>
      </c>
      <c r="H113" s="7">
        <v>28.77</v>
      </c>
      <c r="I113" s="40">
        <f t="shared" ref="I113" si="34">ROUND(IF(C113="FDE", (H113/1.195)*(1+$B$13), H113*(1+$B$13)),2)</f>
        <v>34.619999999999997</v>
      </c>
      <c r="J113" s="8">
        <f t="shared" ref="J113" si="35">ROUND(F113*I113,2)</f>
        <v>11868.43</v>
      </c>
    </row>
    <row r="114" spans="1:10" ht="42.75" x14ac:dyDescent="0.25">
      <c r="A114" s="5" t="s">
        <v>587</v>
      </c>
      <c r="B114" s="19" t="s">
        <v>82</v>
      </c>
      <c r="C114" s="5" t="s">
        <v>351</v>
      </c>
      <c r="D114" s="6" t="s">
        <v>83</v>
      </c>
      <c r="E114" s="10">
        <v>342.82000000000011</v>
      </c>
      <c r="F114" s="10">
        <v>342.82</v>
      </c>
      <c r="G114" s="5" t="s">
        <v>4</v>
      </c>
      <c r="H114" s="7">
        <v>12.96</v>
      </c>
      <c r="I114" s="40">
        <f t="shared" si="8"/>
        <v>15.6</v>
      </c>
      <c r="J114" s="8">
        <f t="shared" si="9"/>
        <v>5347.99</v>
      </c>
    </row>
    <row r="115" spans="1:10" ht="71.25" x14ac:dyDescent="0.25">
      <c r="A115" s="5" t="s">
        <v>588</v>
      </c>
      <c r="B115" s="19" t="s">
        <v>80</v>
      </c>
      <c r="C115" s="5" t="s">
        <v>351</v>
      </c>
      <c r="D115" s="6" t="s">
        <v>81</v>
      </c>
      <c r="E115" s="10">
        <v>179.17</v>
      </c>
      <c r="F115" s="10">
        <v>179.17</v>
      </c>
      <c r="G115" s="5" t="s">
        <v>5</v>
      </c>
      <c r="H115" s="31">
        <v>6.5</v>
      </c>
      <c r="I115" s="40">
        <f t="shared" si="8"/>
        <v>7.82</v>
      </c>
      <c r="J115" s="8">
        <f t="shared" si="9"/>
        <v>1401.11</v>
      </c>
    </row>
    <row r="116" spans="1:10" ht="57" x14ac:dyDescent="0.25">
      <c r="A116" s="5" t="s">
        <v>589</v>
      </c>
      <c r="B116" s="19" t="s">
        <v>84</v>
      </c>
      <c r="C116" s="5" t="s">
        <v>351</v>
      </c>
      <c r="D116" s="6" t="s">
        <v>85</v>
      </c>
      <c r="E116" s="10">
        <v>179.17</v>
      </c>
      <c r="F116" s="10">
        <v>179.17</v>
      </c>
      <c r="G116" s="5" t="s">
        <v>5</v>
      </c>
      <c r="H116" s="7">
        <v>1.42</v>
      </c>
      <c r="I116" s="40">
        <f t="shared" si="8"/>
        <v>1.71</v>
      </c>
      <c r="J116" s="8">
        <f t="shared" si="9"/>
        <v>306.38</v>
      </c>
    </row>
    <row r="117" spans="1:10" ht="28.5" x14ac:dyDescent="0.25">
      <c r="A117" s="5" t="s">
        <v>590</v>
      </c>
      <c r="B117" s="19" t="s">
        <v>86</v>
      </c>
      <c r="C117" s="5" t="s">
        <v>351</v>
      </c>
      <c r="D117" s="6" t="s">
        <v>802</v>
      </c>
      <c r="E117" s="10">
        <v>4.9499999999999993</v>
      </c>
      <c r="F117" s="10">
        <v>4.95</v>
      </c>
      <c r="G117" s="5" t="s">
        <v>4</v>
      </c>
      <c r="H117" s="7">
        <v>223.31</v>
      </c>
      <c r="I117" s="40">
        <f t="shared" ref="I117" si="36">ROUND(IF(C117="FDE", (H117/1.195)*(1+$B$13), H117*(1+$B$13)),2)</f>
        <v>268.73</v>
      </c>
      <c r="J117" s="8">
        <f t="shared" ref="J117" si="37">ROUND(F117*I117,2)</f>
        <v>1330.21</v>
      </c>
    </row>
    <row r="118" spans="1:10" ht="28.5" x14ac:dyDescent="0.25">
      <c r="A118" s="5" t="s">
        <v>591</v>
      </c>
      <c r="B118" s="19" t="s">
        <v>47</v>
      </c>
      <c r="C118" s="5" t="s">
        <v>351</v>
      </c>
      <c r="D118" s="6" t="s">
        <v>803</v>
      </c>
      <c r="E118" s="10">
        <v>9.7449999999999992</v>
      </c>
      <c r="F118" s="10">
        <v>9.75</v>
      </c>
      <c r="G118" s="5" t="s">
        <v>6</v>
      </c>
      <c r="H118" s="7">
        <v>193.79</v>
      </c>
      <c r="I118" s="40">
        <f>ROUND(IF(C118="FDE", (H118/1.195)*(1+$B$13), H118*(1+$B$13)),2)</f>
        <v>233.21</v>
      </c>
      <c r="J118" s="8">
        <f t="shared" ref="J118:J152" si="38">ROUND(F118*I118,2)</f>
        <v>2273.8000000000002</v>
      </c>
    </row>
    <row r="119" spans="1:10" ht="42.75" x14ac:dyDescent="0.25">
      <c r="A119" s="5" t="s">
        <v>669</v>
      </c>
      <c r="B119" s="19" t="s">
        <v>77</v>
      </c>
      <c r="C119" s="5" t="s">
        <v>351</v>
      </c>
      <c r="D119" s="6" t="s">
        <v>804</v>
      </c>
      <c r="E119" s="10">
        <v>9.7449999999999992</v>
      </c>
      <c r="F119" s="10">
        <v>9.75</v>
      </c>
      <c r="G119" s="5" t="s">
        <v>6</v>
      </c>
      <c r="H119" s="7">
        <v>863.83</v>
      </c>
      <c r="I119" s="40">
        <f>ROUND(IF(C119="FDE", (H119/1.195)*(1+$B$13), H119*(1+$B$13)),2)</f>
        <v>1039.53</v>
      </c>
      <c r="J119" s="8">
        <f t="shared" si="38"/>
        <v>10135.42</v>
      </c>
    </row>
    <row r="120" spans="1:10" ht="28.5" x14ac:dyDescent="0.25">
      <c r="A120" s="5" t="s">
        <v>750</v>
      </c>
      <c r="B120" s="19" t="s">
        <v>46</v>
      </c>
      <c r="C120" s="5" t="s">
        <v>351</v>
      </c>
      <c r="D120" s="6" t="s">
        <v>805</v>
      </c>
      <c r="E120" s="10">
        <v>189.05299999999997</v>
      </c>
      <c r="F120" s="10">
        <v>189.05</v>
      </c>
      <c r="G120" s="5" t="s">
        <v>25</v>
      </c>
      <c r="H120" s="7">
        <v>11.52</v>
      </c>
      <c r="I120" s="40">
        <f>ROUND(IF(C120="FDE", (H120/1.195)*(1+$B$13), H120*(1+$B$13)),2)</f>
        <v>13.86</v>
      </c>
      <c r="J120" s="8">
        <f t="shared" si="38"/>
        <v>2620.23</v>
      </c>
    </row>
    <row r="121" spans="1:10" x14ac:dyDescent="0.25">
      <c r="A121" s="13" t="s">
        <v>438</v>
      </c>
      <c r="B121" s="17" t="s">
        <v>499</v>
      </c>
      <c r="C121" s="17"/>
      <c r="D121" s="17"/>
      <c r="E121" s="17"/>
      <c r="F121" s="17"/>
      <c r="G121" s="17"/>
      <c r="H121" s="30"/>
      <c r="I121" s="38"/>
      <c r="J121" s="29">
        <f>SUM(J122:J128)</f>
        <v>125153.75</v>
      </c>
    </row>
    <row r="122" spans="1:10" ht="28.5" x14ac:dyDescent="0.25">
      <c r="A122" s="5" t="s">
        <v>592</v>
      </c>
      <c r="B122" s="19" t="s">
        <v>73</v>
      </c>
      <c r="C122" s="5" t="s">
        <v>351</v>
      </c>
      <c r="D122" s="6" t="s">
        <v>990</v>
      </c>
      <c r="E122" s="10">
        <v>758.26</v>
      </c>
      <c r="F122" s="10">
        <v>758.26</v>
      </c>
      <c r="G122" s="5" t="s">
        <v>4</v>
      </c>
      <c r="H122" s="7">
        <v>6.95</v>
      </c>
      <c r="I122" s="40">
        <f t="shared" ref="I122:I127" si="39">ROUND(IF(C122="FDE", (H122/1.195)*(1+$B$13), H122*(1+$B$13)),2)</f>
        <v>8.36</v>
      </c>
      <c r="J122" s="8">
        <f t="shared" si="38"/>
        <v>6339.05</v>
      </c>
    </row>
    <row r="123" spans="1:10" ht="42.75" x14ac:dyDescent="0.25">
      <c r="A123" s="5" t="s">
        <v>593</v>
      </c>
      <c r="B123" s="19" t="s">
        <v>76</v>
      </c>
      <c r="C123" s="5" t="s">
        <v>351</v>
      </c>
      <c r="D123" s="6" t="s">
        <v>991</v>
      </c>
      <c r="E123" s="10">
        <v>581.9</v>
      </c>
      <c r="F123" s="10">
        <v>581.9</v>
      </c>
      <c r="G123" s="5" t="s">
        <v>4</v>
      </c>
      <c r="H123" s="7">
        <v>21.73</v>
      </c>
      <c r="I123" s="40">
        <f t="shared" si="39"/>
        <v>26.15</v>
      </c>
      <c r="J123" s="8">
        <f t="shared" si="38"/>
        <v>15216.69</v>
      </c>
    </row>
    <row r="124" spans="1:10" ht="28.5" x14ac:dyDescent="0.25">
      <c r="A124" s="5" t="s">
        <v>594</v>
      </c>
      <c r="B124" s="19" t="s">
        <v>74</v>
      </c>
      <c r="C124" s="5" t="s">
        <v>351</v>
      </c>
      <c r="D124" s="6" t="s">
        <v>806</v>
      </c>
      <c r="E124" s="10">
        <v>466.11</v>
      </c>
      <c r="F124" s="10">
        <v>466.11</v>
      </c>
      <c r="G124" s="5" t="s">
        <v>4</v>
      </c>
      <c r="H124" s="7">
        <v>22.7</v>
      </c>
      <c r="I124" s="40">
        <f t="shared" si="39"/>
        <v>27.32</v>
      </c>
      <c r="J124" s="8">
        <f t="shared" si="38"/>
        <v>12734.13</v>
      </c>
    </row>
    <row r="125" spans="1:10" ht="42.75" x14ac:dyDescent="0.25">
      <c r="A125" s="5" t="s">
        <v>595</v>
      </c>
      <c r="B125" s="19" t="s">
        <v>75</v>
      </c>
      <c r="C125" s="5" t="s">
        <v>351</v>
      </c>
      <c r="D125" s="6" t="s">
        <v>992</v>
      </c>
      <c r="E125" s="10">
        <v>292.14999999999998</v>
      </c>
      <c r="F125" s="10">
        <v>292.14999999999998</v>
      </c>
      <c r="G125" s="5" t="s">
        <v>4</v>
      </c>
      <c r="H125" s="7">
        <v>27.66</v>
      </c>
      <c r="I125" s="40">
        <f t="shared" ref="I125" si="40">ROUND(IF(C125="FDE", (H125/1.195)*(1+$B$13), H125*(1+$B$13)),2)</f>
        <v>33.29</v>
      </c>
      <c r="J125" s="8">
        <f t="shared" ref="J125" si="41">ROUND(F125*I125,2)</f>
        <v>9725.67</v>
      </c>
    </row>
    <row r="126" spans="1:10" ht="28.5" x14ac:dyDescent="0.25">
      <c r="A126" s="5" t="s">
        <v>596</v>
      </c>
      <c r="B126" s="19" t="s">
        <v>129</v>
      </c>
      <c r="C126" s="5" t="s">
        <v>351</v>
      </c>
      <c r="D126" s="6" t="s">
        <v>130</v>
      </c>
      <c r="E126" s="10">
        <v>874.05</v>
      </c>
      <c r="F126" s="10">
        <v>874.05</v>
      </c>
      <c r="G126" s="5" t="s">
        <v>4</v>
      </c>
      <c r="H126" s="7">
        <v>32.49</v>
      </c>
      <c r="I126" s="40">
        <f t="shared" si="39"/>
        <v>39.1</v>
      </c>
      <c r="J126" s="8">
        <f t="shared" si="38"/>
        <v>34175.360000000001</v>
      </c>
    </row>
    <row r="127" spans="1:10" ht="28.5" x14ac:dyDescent="0.25">
      <c r="A127" s="5" t="s">
        <v>597</v>
      </c>
      <c r="B127" s="19" t="s">
        <v>86</v>
      </c>
      <c r="C127" s="5" t="s">
        <v>351</v>
      </c>
      <c r="D127" s="6" t="s">
        <v>807</v>
      </c>
      <c r="E127" s="10">
        <v>7.38</v>
      </c>
      <c r="F127" s="10">
        <v>7.38</v>
      </c>
      <c r="G127" s="5" t="s">
        <v>4</v>
      </c>
      <c r="H127" s="7">
        <v>223.31</v>
      </c>
      <c r="I127" s="40">
        <f t="shared" si="39"/>
        <v>268.73</v>
      </c>
      <c r="J127" s="8">
        <f t="shared" si="38"/>
        <v>1983.23</v>
      </c>
    </row>
    <row r="128" spans="1:10" ht="85.5" x14ac:dyDescent="0.25">
      <c r="A128" s="5" t="s">
        <v>598</v>
      </c>
      <c r="B128" s="19" t="s">
        <v>387</v>
      </c>
      <c r="C128" s="5" t="s">
        <v>506</v>
      </c>
      <c r="D128" s="6" t="s">
        <v>808</v>
      </c>
      <c r="E128" s="10">
        <v>466.11</v>
      </c>
      <c r="F128" s="10">
        <v>466.11</v>
      </c>
      <c r="G128" s="5" t="s">
        <v>4</v>
      </c>
      <c r="H128" s="7" t="s">
        <v>859</v>
      </c>
      <c r="I128" s="40">
        <f t="shared" ref="I128" si="42">ROUND(IF(C128="FDE", (H128/1.195)*(1+$B$13), H128*(1+$B$13)),2)</f>
        <v>96.5</v>
      </c>
      <c r="J128" s="8">
        <f t="shared" ref="J128" si="43">ROUND(F128*I128,2)</f>
        <v>44979.62</v>
      </c>
    </row>
    <row r="129" spans="1:10" x14ac:dyDescent="0.25">
      <c r="A129" s="13" t="s">
        <v>439</v>
      </c>
      <c r="B129" s="17" t="s">
        <v>500</v>
      </c>
      <c r="C129" s="17"/>
      <c r="D129" s="17"/>
      <c r="E129" s="17"/>
      <c r="F129" s="17"/>
      <c r="G129" s="17"/>
      <c r="H129" s="28"/>
      <c r="I129" s="37"/>
      <c r="J129" s="29">
        <f>SUM(J130:J132)</f>
        <v>20785.14</v>
      </c>
    </row>
    <row r="130" spans="1:10" x14ac:dyDescent="0.25">
      <c r="A130" s="5" t="s">
        <v>599</v>
      </c>
      <c r="B130" s="19" t="s">
        <v>125</v>
      </c>
      <c r="C130" s="5" t="s">
        <v>351</v>
      </c>
      <c r="D130" s="6" t="s">
        <v>126</v>
      </c>
      <c r="E130" s="10">
        <v>342.82000000000011</v>
      </c>
      <c r="F130" s="10">
        <v>342.82</v>
      </c>
      <c r="G130" s="5" t="s">
        <v>4</v>
      </c>
      <c r="H130" s="7">
        <v>14.95</v>
      </c>
      <c r="I130" s="40">
        <f>ROUND(IF(C130="FDE", (H130/1.195)*(1+$B$13), H130*(1+$B$13)),2)</f>
        <v>17.989999999999998</v>
      </c>
      <c r="J130" s="8">
        <f t="shared" si="38"/>
        <v>6167.33</v>
      </c>
    </row>
    <row r="131" spans="1:10" ht="28.5" x14ac:dyDescent="0.25">
      <c r="A131" s="5" t="s">
        <v>600</v>
      </c>
      <c r="B131" s="19" t="s">
        <v>127</v>
      </c>
      <c r="C131" s="5" t="s">
        <v>351</v>
      </c>
      <c r="D131" s="6" t="s">
        <v>809</v>
      </c>
      <c r="E131" s="10">
        <v>20.29</v>
      </c>
      <c r="F131" s="10">
        <v>20.29</v>
      </c>
      <c r="G131" s="5" t="s">
        <v>4</v>
      </c>
      <c r="H131" s="7">
        <v>17.21</v>
      </c>
      <c r="I131" s="40">
        <f t="shared" ref="I131" si="44">ROUND(IF(C131="FDE", (H131/1.195)*(1+$B$13), H131*(1+$B$13)),2)</f>
        <v>20.71</v>
      </c>
      <c r="J131" s="8">
        <f t="shared" ref="J131" si="45">ROUND(F131*I131,2)</f>
        <v>420.21</v>
      </c>
    </row>
    <row r="132" spans="1:10" ht="28.5" x14ac:dyDescent="0.25">
      <c r="A132" s="5" t="s">
        <v>601</v>
      </c>
      <c r="B132" s="19" t="s">
        <v>129</v>
      </c>
      <c r="C132" s="5" t="s">
        <v>351</v>
      </c>
      <c r="D132" s="6" t="s">
        <v>130</v>
      </c>
      <c r="E132" s="10">
        <v>363.11000000000013</v>
      </c>
      <c r="F132" s="10">
        <v>363.11</v>
      </c>
      <c r="G132" s="5" t="s">
        <v>4</v>
      </c>
      <c r="H132" s="7">
        <v>32.49</v>
      </c>
      <c r="I132" s="40">
        <f>ROUND(IF(C132="FDE", (H132/1.195)*(1+$B$13), H132*(1+$B$13)),2)</f>
        <v>39.1</v>
      </c>
      <c r="J132" s="8">
        <f t="shared" si="38"/>
        <v>14197.6</v>
      </c>
    </row>
    <row r="133" spans="1:10" x14ac:dyDescent="0.25">
      <c r="A133" s="13" t="s">
        <v>440</v>
      </c>
      <c r="B133" s="17" t="s">
        <v>501</v>
      </c>
      <c r="C133" s="17"/>
      <c r="D133" s="17"/>
      <c r="E133" s="17"/>
      <c r="F133" s="17"/>
      <c r="G133" s="17"/>
      <c r="H133" s="28"/>
      <c r="I133" s="37"/>
      <c r="J133" s="29">
        <f>SUM(J134:J137)</f>
        <v>37584.910000000003</v>
      </c>
    </row>
    <row r="134" spans="1:10" ht="28.5" x14ac:dyDescent="0.25">
      <c r="A134" s="5" t="s">
        <v>602</v>
      </c>
      <c r="B134" s="19" t="s">
        <v>92</v>
      </c>
      <c r="C134" s="5" t="s">
        <v>351</v>
      </c>
      <c r="D134" s="6" t="s">
        <v>93</v>
      </c>
      <c r="E134" s="10">
        <v>24</v>
      </c>
      <c r="F134" s="10">
        <v>24</v>
      </c>
      <c r="G134" s="5" t="s">
        <v>1</v>
      </c>
      <c r="H134" s="7">
        <v>637.02</v>
      </c>
      <c r="I134" s="40">
        <f>ROUND(IF(C134="FDE", (H134/1.195)*(1+$B$13), H134*(1+$B$13)),2)</f>
        <v>766.59</v>
      </c>
      <c r="J134" s="8">
        <f t="shared" si="38"/>
        <v>18398.16</v>
      </c>
    </row>
    <row r="135" spans="1:10" ht="99.75" x14ac:dyDescent="0.25">
      <c r="A135" s="5" t="s">
        <v>603</v>
      </c>
      <c r="B135" s="19" t="s">
        <v>94</v>
      </c>
      <c r="C135" s="5" t="s">
        <v>351</v>
      </c>
      <c r="D135" s="6" t="s">
        <v>95</v>
      </c>
      <c r="E135" s="10">
        <v>3</v>
      </c>
      <c r="F135" s="10">
        <v>3</v>
      </c>
      <c r="G135" s="5" t="s">
        <v>1</v>
      </c>
      <c r="H135" s="7">
        <v>864.49</v>
      </c>
      <c r="I135" s="40">
        <f>ROUND(IF(C135="FDE", (H135/1.195)*(1+$B$13), H135*(1+$B$13)),2)</f>
        <v>1040.33</v>
      </c>
      <c r="J135" s="8">
        <f t="shared" si="38"/>
        <v>3120.99</v>
      </c>
    </row>
    <row r="136" spans="1:10" ht="85.5" x14ac:dyDescent="0.25">
      <c r="A136" s="5" t="s">
        <v>604</v>
      </c>
      <c r="B136" s="19" t="s">
        <v>355</v>
      </c>
      <c r="C136" s="5" t="s">
        <v>506</v>
      </c>
      <c r="D136" s="6" t="s">
        <v>356</v>
      </c>
      <c r="E136" s="10">
        <v>27</v>
      </c>
      <c r="F136" s="10">
        <v>27</v>
      </c>
      <c r="G136" s="5" t="s">
        <v>1</v>
      </c>
      <c r="H136" s="7" t="s">
        <v>466</v>
      </c>
      <c r="I136" s="40">
        <f>ROUND(IF(C136="FDE", (H136/1.195)*(1+$B$13), H136*(1+$B$13)),2)</f>
        <v>263.83</v>
      </c>
      <c r="J136" s="8">
        <f t="shared" si="38"/>
        <v>7123.41</v>
      </c>
    </row>
    <row r="137" spans="1:10" ht="28.5" x14ac:dyDescent="0.25">
      <c r="A137" s="5" t="s">
        <v>605</v>
      </c>
      <c r="B137" s="19" t="s">
        <v>131</v>
      </c>
      <c r="C137" s="5" t="s">
        <v>351</v>
      </c>
      <c r="D137" s="6" t="s">
        <v>132</v>
      </c>
      <c r="E137" s="10">
        <v>154.98000000000002</v>
      </c>
      <c r="F137" s="10">
        <v>154.97999999999999</v>
      </c>
      <c r="G137" s="5" t="s">
        <v>4</v>
      </c>
      <c r="H137" s="7">
        <v>47.95</v>
      </c>
      <c r="I137" s="40">
        <f>ROUND(IF(C137="FDE", (H137/1.195)*(1+$B$13), H137*(1+$B$13)),2)</f>
        <v>57.7</v>
      </c>
      <c r="J137" s="8">
        <f t="shared" si="38"/>
        <v>8942.35</v>
      </c>
    </row>
    <row r="138" spans="1:10" x14ac:dyDescent="0.25">
      <c r="A138" s="13" t="s">
        <v>445</v>
      </c>
      <c r="B138" s="17" t="s">
        <v>502</v>
      </c>
      <c r="C138" s="17"/>
      <c r="D138" s="17"/>
      <c r="E138" s="17"/>
      <c r="F138" s="17"/>
      <c r="G138" s="17"/>
      <c r="H138" s="28"/>
      <c r="I138" s="37"/>
      <c r="J138" s="29">
        <f>SUM(J139:J144)</f>
        <v>95575.319999999992</v>
      </c>
    </row>
    <row r="139" spans="1:10" ht="28.5" x14ac:dyDescent="0.25">
      <c r="A139" s="5" t="s">
        <v>606</v>
      </c>
      <c r="B139" s="19" t="s">
        <v>101</v>
      </c>
      <c r="C139" s="5" t="s">
        <v>351</v>
      </c>
      <c r="D139" s="6" t="s">
        <v>810</v>
      </c>
      <c r="E139" s="10">
        <v>35.200000000000003</v>
      </c>
      <c r="F139" s="10">
        <v>35.200000000000003</v>
      </c>
      <c r="G139" s="5" t="s">
        <v>4</v>
      </c>
      <c r="H139" s="7">
        <v>928.98</v>
      </c>
      <c r="I139" s="40">
        <f>ROUND(IF(C139="FDE", (H139/1.195)*(1+$B$13), H139*(1+$B$13)),2)</f>
        <v>1117.93</v>
      </c>
      <c r="J139" s="8">
        <f t="shared" si="38"/>
        <v>39351.14</v>
      </c>
    </row>
    <row r="140" spans="1:10" ht="28.5" x14ac:dyDescent="0.25">
      <c r="A140" s="5" t="s">
        <v>607</v>
      </c>
      <c r="B140" s="19" t="s">
        <v>104</v>
      </c>
      <c r="C140" s="5" t="s">
        <v>351</v>
      </c>
      <c r="D140" s="6" t="s">
        <v>811</v>
      </c>
      <c r="E140" s="10">
        <v>13.23</v>
      </c>
      <c r="F140" s="10">
        <v>13.23</v>
      </c>
      <c r="G140" s="5" t="s">
        <v>4</v>
      </c>
      <c r="H140" s="7">
        <v>1018.92</v>
      </c>
      <c r="I140" s="40">
        <f>ROUND(IF(C140="FDE", (H140/1.195)*(1+$B$13), H140*(1+$B$13)),2)</f>
        <v>1226.17</v>
      </c>
      <c r="J140" s="8">
        <f t="shared" si="38"/>
        <v>16222.23</v>
      </c>
    </row>
    <row r="141" spans="1:10" ht="28.5" x14ac:dyDescent="0.25">
      <c r="A141" s="5" t="s">
        <v>608</v>
      </c>
      <c r="B141" s="19" t="s">
        <v>105</v>
      </c>
      <c r="C141" s="5" t="s">
        <v>351</v>
      </c>
      <c r="D141" s="6" t="s">
        <v>812</v>
      </c>
      <c r="E141" s="10">
        <v>4.4099999999999993</v>
      </c>
      <c r="F141" s="10">
        <v>4.41</v>
      </c>
      <c r="G141" s="5" t="s">
        <v>4</v>
      </c>
      <c r="H141" s="7">
        <v>525.79999999999995</v>
      </c>
      <c r="I141" s="40">
        <f>ROUND(IF(C141="FDE", (H141/1.195)*(1+$B$13), H141*(1+$B$13)),2)</f>
        <v>632.75</v>
      </c>
      <c r="J141" s="8">
        <f t="shared" si="38"/>
        <v>2790.43</v>
      </c>
    </row>
    <row r="142" spans="1:10" ht="42.75" x14ac:dyDescent="0.25">
      <c r="A142" s="5" t="s">
        <v>609</v>
      </c>
      <c r="B142" s="19" t="s">
        <v>349</v>
      </c>
      <c r="C142" s="5" t="s">
        <v>351</v>
      </c>
      <c r="D142" s="6" t="s">
        <v>813</v>
      </c>
      <c r="E142" s="10">
        <v>3</v>
      </c>
      <c r="F142" s="10">
        <v>3</v>
      </c>
      <c r="G142" s="5" t="s">
        <v>1</v>
      </c>
      <c r="H142" s="7">
        <v>219.56</v>
      </c>
      <c r="I142" s="40">
        <f t="shared" ref="I142" si="46">ROUND(IF(C142="FDE", (H142/1.195)*(1+$B$13), H142*(1+$B$13)),2)</f>
        <v>264.22000000000003</v>
      </c>
      <c r="J142" s="8">
        <f t="shared" ref="J142" si="47">ROUND(F142*I142,2)</f>
        <v>792.66</v>
      </c>
    </row>
    <row r="143" spans="1:10" x14ac:dyDescent="0.25">
      <c r="A143" s="5" t="s">
        <v>610</v>
      </c>
      <c r="B143" s="19" t="s">
        <v>99</v>
      </c>
      <c r="C143" s="5" t="s">
        <v>351</v>
      </c>
      <c r="D143" s="6" t="s">
        <v>100</v>
      </c>
      <c r="E143" s="10">
        <v>5.2</v>
      </c>
      <c r="F143" s="10">
        <v>5.2</v>
      </c>
      <c r="G143" s="5" t="s">
        <v>4</v>
      </c>
      <c r="H143" s="7">
        <v>858.65</v>
      </c>
      <c r="I143" s="40">
        <f t="shared" ref="I143" si="48">ROUND(IF(C143="FDE", (H143/1.195)*(1+$B$13), H143*(1+$B$13)),2)</f>
        <v>1033.3</v>
      </c>
      <c r="J143" s="8">
        <f t="shared" ref="J143" si="49">ROUND(F143*I143,2)</f>
        <v>5373.16</v>
      </c>
    </row>
    <row r="144" spans="1:10" ht="28.5" x14ac:dyDescent="0.25">
      <c r="A144" s="5" t="s">
        <v>639</v>
      </c>
      <c r="B144" s="19" t="s">
        <v>102</v>
      </c>
      <c r="C144" s="5" t="s">
        <v>351</v>
      </c>
      <c r="D144" s="6" t="s">
        <v>103</v>
      </c>
      <c r="E144" s="10">
        <v>20.434999999999995</v>
      </c>
      <c r="F144" s="10">
        <v>20.440000000000001</v>
      </c>
      <c r="G144" s="5" t="s">
        <v>4</v>
      </c>
      <c r="H144" s="7">
        <v>1262.1500000000001</v>
      </c>
      <c r="I144" s="40">
        <f t="shared" ref="I144" si="50">ROUND(IF(C144="FDE", (H144/1.195)*(1+$B$13), H144*(1+$B$13)),2)</f>
        <v>1518.87</v>
      </c>
      <c r="J144" s="8">
        <f t="shared" ref="J144" si="51">ROUND(F144*I144,2)</f>
        <v>31045.7</v>
      </c>
    </row>
    <row r="145" spans="1:10" x14ac:dyDescent="0.25">
      <c r="A145" s="13" t="s">
        <v>446</v>
      </c>
      <c r="B145" s="17" t="s">
        <v>503</v>
      </c>
      <c r="C145" s="17"/>
      <c r="D145" s="17"/>
      <c r="E145" s="17"/>
      <c r="F145" s="17"/>
      <c r="G145" s="17"/>
      <c r="H145" s="28"/>
      <c r="I145" s="37"/>
      <c r="J145" s="29">
        <f>SUM(J146:J148)</f>
        <v>27045.64</v>
      </c>
    </row>
    <row r="146" spans="1:10" x14ac:dyDescent="0.25">
      <c r="A146" s="5" t="s">
        <v>670</v>
      </c>
      <c r="B146" s="19" t="s">
        <v>108</v>
      </c>
      <c r="C146" s="5" t="s">
        <v>351</v>
      </c>
      <c r="D146" s="6" t="s">
        <v>109</v>
      </c>
      <c r="E146" s="10">
        <v>25.634999999999994</v>
      </c>
      <c r="F146" s="10">
        <v>25.64</v>
      </c>
      <c r="G146" s="5" t="s">
        <v>4</v>
      </c>
      <c r="H146" s="7">
        <v>288.63</v>
      </c>
      <c r="I146" s="40">
        <f>ROUND(IF(C146="FDE", (H146/1.195)*(1+$B$13), H146*(1+$B$13)),2)</f>
        <v>347.34</v>
      </c>
      <c r="J146" s="8">
        <f t="shared" si="38"/>
        <v>8905.7999999999993</v>
      </c>
    </row>
    <row r="147" spans="1:10" x14ac:dyDescent="0.25">
      <c r="A147" s="5" t="s">
        <v>671</v>
      </c>
      <c r="B147" s="19" t="s">
        <v>106</v>
      </c>
      <c r="C147" s="5" t="s">
        <v>351</v>
      </c>
      <c r="D147" s="6" t="s">
        <v>107</v>
      </c>
      <c r="E147" s="10">
        <v>32</v>
      </c>
      <c r="F147" s="10">
        <v>32</v>
      </c>
      <c r="G147" s="5" t="s">
        <v>4</v>
      </c>
      <c r="H147" s="7">
        <v>429.97</v>
      </c>
      <c r="I147" s="40">
        <f>ROUND(IF(C147="FDE", (H147/1.195)*(1+$B$13), H147*(1+$B$13)),2)</f>
        <v>517.42999999999995</v>
      </c>
      <c r="J147" s="8">
        <f t="shared" si="38"/>
        <v>16557.759999999998</v>
      </c>
    </row>
    <row r="148" spans="1:10" ht="71.25" x14ac:dyDescent="0.25">
      <c r="A148" s="5" t="s">
        <v>672</v>
      </c>
      <c r="B148" s="19" t="s">
        <v>357</v>
      </c>
      <c r="C148" s="5" t="s">
        <v>506</v>
      </c>
      <c r="D148" s="6" t="s">
        <v>814</v>
      </c>
      <c r="E148" s="10">
        <v>3.2</v>
      </c>
      <c r="F148" s="10">
        <v>3.2</v>
      </c>
      <c r="G148" s="5" t="s">
        <v>4</v>
      </c>
      <c r="H148" s="7" t="s">
        <v>852</v>
      </c>
      <c r="I148" s="40">
        <f t="shared" ref="I148" si="52">ROUND(IF(C148="FDE", (H148/1.195)*(1+$B$13), H148*(1+$B$13)),2)</f>
        <v>494.4</v>
      </c>
      <c r="J148" s="8">
        <f t="shared" ref="J148" si="53">ROUND(F148*I148,2)</f>
        <v>1582.08</v>
      </c>
    </row>
    <row r="149" spans="1:10" x14ac:dyDescent="0.25">
      <c r="A149" s="13" t="s">
        <v>447</v>
      </c>
      <c r="B149" s="17" t="s">
        <v>613</v>
      </c>
      <c r="C149" s="17"/>
      <c r="D149" s="17"/>
      <c r="E149" s="17"/>
      <c r="F149" s="17"/>
      <c r="G149" s="17"/>
      <c r="H149" s="28"/>
      <c r="I149" s="37"/>
      <c r="J149" s="29">
        <f>SUM(J150:J152)</f>
        <v>22977.8</v>
      </c>
    </row>
    <row r="150" spans="1:10" ht="42.75" x14ac:dyDescent="0.25">
      <c r="A150" s="5" t="s">
        <v>611</v>
      </c>
      <c r="B150" s="19" t="s">
        <v>98</v>
      </c>
      <c r="C150" s="5" t="s">
        <v>351</v>
      </c>
      <c r="D150" s="6" t="s">
        <v>993</v>
      </c>
      <c r="E150" s="10">
        <v>57.552000000000007</v>
      </c>
      <c r="F150" s="10">
        <v>57.55</v>
      </c>
      <c r="G150" s="5" t="s">
        <v>4</v>
      </c>
      <c r="H150" s="7">
        <v>111.93</v>
      </c>
      <c r="I150" s="40">
        <f>ROUND(IF(C150="FDE", (H150/1.195)*(1+$B$13), H150*(1+$B$13)),2)</f>
        <v>134.69999999999999</v>
      </c>
      <c r="J150" s="8">
        <f t="shared" si="38"/>
        <v>7751.99</v>
      </c>
    </row>
    <row r="151" spans="1:10" ht="42.75" x14ac:dyDescent="0.25">
      <c r="A151" s="5" t="s">
        <v>612</v>
      </c>
      <c r="B151" s="19" t="s">
        <v>57</v>
      </c>
      <c r="C151" s="5" t="s">
        <v>351</v>
      </c>
      <c r="D151" s="6" t="s">
        <v>815</v>
      </c>
      <c r="E151" s="10">
        <v>503.00448000000006</v>
      </c>
      <c r="F151" s="10">
        <v>503</v>
      </c>
      <c r="G151" s="5" t="s">
        <v>25</v>
      </c>
      <c r="H151" s="7">
        <v>21.13</v>
      </c>
      <c r="I151" s="40">
        <f>ROUND(IF(C151="FDE", (H151/1.195)*(1+$B$13), H151*(1+$B$13)),2)</f>
        <v>25.43</v>
      </c>
      <c r="J151" s="8">
        <f t="shared" si="38"/>
        <v>12791.29</v>
      </c>
    </row>
    <row r="152" spans="1:10" ht="28.5" x14ac:dyDescent="0.25">
      <c r="A152" s="5" t="s">
        <v>631</v>
      </c>
      <c r="B152" s="19" t="s">
        <v>128</v>
      </c>
      <c r="C152" s="5" t="s">
        <v>351</v>
      </c>
      <c r="D152" s="6" t="s">
        <v>745</v>
      </c>
      <c r="E152" s="10">
        <v>503.00448000000006</v>
      </c>
      <c r="F152" s="10">
        <v>503</v>
      </c>
      <c r="G152" s="5" t="s">
        <v>25</v>
      </c>
      <c r="H152" s="7">
        <v>4.0199999999999996</v>
      </c>
      <c r="I152" s="40">
        <f>ROUND(IF(C152="FDE", (H152/1.195)*(1+$B$13), H152*(1+$B$13)),2)</f>
        <v>4.84</v>
      </c>
      <c r="J152" s="8">
        <f t="shared" si="38"/>
        <v>2434.52</v>
      </c>
    </row>
    <row r="153" spans="1:10" x14ac:dyDescent="0.25">
      <c r="A153" s="13" t="s">
        <v>448</v>
      </c>
      <c r="B153" s="17" t="s">
        <v>504</v>
      </c>
      <c r="C153" s="17"/>
      <c r="D153" s="17"/>
      <c r="E153" s="17"/>
      <c r="F153" s="17"/>
      <c r="G153" s="17"/>
      <c r="H153" s="28"/>
      <c r="I153" s="37"/>
      <c r="J153" s="29">
        <f>SUM(J155:J268)</f>
        <v>228900.95999999993</v>
      </c>
    </row>
    <row r="154" spans="1:10" x14ac:dyDescent="0.25">
      <c r="A154" s="13" t="s">
        <v>614</v>
      </c>
      <c r="B154" s="17" t="s">
        <v>870</v>
      </c>
      <c r="C154" s="17"/>
      <c r="D154" s="17"/>
      <c r="E154" s="17"/>
      <c r="F154" s="17"/>
      <c r="G154" s="17"/>
      <c r="H154" s="28"/>
      <c r="I154" s="37"/>
      <c r="J154" s="29"/>
    </row>
    <row r="155" spans="1:10" ht="28.5" x14ac:dyDescent="0.25">
      <c r="A155" s="5" t="s">
        <v>871</v>
      </c>
      <c r="B155" s="19" t="s">
        <v>249</v>
      </c>
      <c r="C155" s="5" t="s">
        <v>351</v>
      </c>
      <c r="D155" s="6" t="s">
        <v>250</v>
      </c>
      <c r="E155" s="10">
        <v>325</v>
      </c>
      <c r="F155" s="10">
        <v>325</v>
      </c>
      <c r="G155" s="5" t="s">
        <v>1</v>
      </c>
      <c r="H155" s="7">
        <v>3.28</v>
      </c>
      <c r="I155" s="40">
        <f t="shared" ref="I155:I204" si="54">ROUND(IF(C155="FDE", (H155/1.195)*(1+$B$13), H155*(1+$B$13)),2)</f>
        <v>3.95</v>
      </c>
      <c r="J155" s="8">
        <f t="shared" ref="J155:J204" si="55">ROUND(F155*I155,2)</f>
        <v>1283.75</v>
      </c>
    </row>
    <row r="156" spans="1:10" ht="42.75" x14ac:dyDescent="0.25">
      <c r="A156" s="5" t="s">
        <v>872</v>
      </c>
      <c r="B156" s="19" t="s">
        <v>475</v>
      </c>
      <c r="C156" s="5" t="s">
        <v>426</v>
      </c>
      <c r="D156" s="6" t="s">
        <v>423</v>
      </c>
      <c r="E156" s="10">
        <v>330</v>
      </c>
      <c r="F156" s="10">
        <v>330</v>
      </c>
      <c r="G156" s="5" t="s">
        <v>5</v>
      </c>
      <c r="H156" s="7">
        <v>42.5</v>
      </c>
      <c r="I156" s="40">
        <f t="shared" si="54"/>
        <v>42.8</v>
      </c>
      <c r="J156" s="8">
        <f t="shared" si="55"/>
        <v>14124</v>
      </c>
    </row>
    <row r="157" spans="1:10" ht="42.75" x14ac:dyDescent="0.25">
      <c r="A157" s="5" t="s">
        <v>873</v>
      </c>
      <c r="B157" s="19" t="s">
        <v>377</v>
      </c>
      <c r="C157" s="5" t="s">
        <v>506</v>
      </c>
      <c r="D157" s="6" t="s">
        <v>534</v>
      </c>
      <c r="E157" s="10">
        <v>151</v>
      </c>
      <c r="F157" s="10">
        <v>151</v>
      </c>
      <c r="G157" s="5" t="s">
        <v>5</v>
      </c>
      <c r="H157" s="7" t="s">
        <v>510</v>
      </c>
      <c r="I157" s="40">
        <f t="shared" si="54"/>
        <v>54.86</v>
      </c>
      <c r="J157" s="8">
        <f t="shared" si="55"/>
        <v>8283.86</v>
      </c>
    </row>
    <row r="158" spans="1:10" ht="42.75" x14ac:dyDescent="0.25">
      <c r="A158" s="5" t="s">
        <v>874</v>
      </c>
      <c r="B158" s="19" t="s">
        <v>251</v>
      </c>
      <c r="C158" s="5" t="s">
        <v>351</v>
      </c>
      <c r="D158" s="6" t="s">
        <v>252</v>
      </c>
      <c r="E158" s="10">
        <v>35</v>
      </c>
      <c r="F158" s="10">
        <v>35</v>
      </c>
      <c r="G158" s="5" t="s">
        <v>1</v>
      </c>
      <c r="H158" s="7">
        <v>44.18</v>
      </c>
      <c r="I158" s="40">
        <f t="shared" si="54"/>
        <v>53.17</v>
      </c>
      <c r="J158" s="8">
        <f t="shared" si="55"/>
        <v>1860.95</v>
      </c>
    </row>
    <row r="159" spans="1:10" ht="42.75" x14ac:dyDescent="0.25">
      <c r="A159" s="5" t="s">
        <v>875</v>
      </c>
      <c r="B159" s="19" t="s">
        <v>253</v>
      </c>
      <c r="C159" s="5" t="s">
        <v>351</v>
      </c>
      <c r="D159" s="6" t="s">
        <v>254</v>
      </c>
      <c r="E159" s="10">
        <v>13</v>
      </c>
      <c r="F159" s="10">
        <v>13</v>
      </c>
      <c r="G159" s="5" t="s">
        <v>1</v>
      </c>
      <c r="H159" s="7">
        <v>61.72</v>
      </c>
      <c r="I159" s="40">
        <f t="shared" si="54"/>
        <v>74.27</v>
      </c>
      <c r="J159" s="8">
        <f t="shared" si="55"/>
        <v>965.51</v>
      </c>
    </row>
    <row r="160" spans="1:10" ht="57" x14ac:dyDescent="0.25">
      <c r="A160" s="5" t="s">
        <v>876</v>
      </c>
      <c r="B160" s="19" t="s">
        <v>378</v>
      </c>
      <c r="C160" s="5" t="s">
        <v>506</v>
      </c>
      <c r="D160" s="6" t="s">
        <v>535</v>
      </c>
      <c r="E160" s="10">
        <v>13</v>
      </c>
      <c r="F160" s="10">
        <v>13</v>
      </c>
      <c r="G160" s="5" t="s">
        <v>1</v>
      </c>
      <c r="H160" s="7" t="s">
        <v>532</v>
      </c>
      <c r="I160" s="40">
        <f t="shared" si="54"/>
        <v>178.46</v>
      </c>
      <c r="J160" s="8">
        <f t="shared" si="55"/>
        <v>2319.98</v>
      </c>
    </row>
    <row r="161" spans="1:10" ht="28.5" x14ac:dyDescent="0.25">
      <c r="A161" s="5" t="s">
        <v>877</v>
      </c>
      <c r="B161" s="19" t="s">
        <v>249</v>
      </c>
      <c r="C161" s="5" t="s">
        <v>351</v>
      </c>
      <c r="D161" s="6" t="s">
        <v>250</v>
      </c>
      <c r="E161" s="10">
        <v>1</v>
      </c>
      <c r="F161" s="10">
        <v>1</v>
      </c>
      <c r="G161" s="5" t="s">
        <v>1</v>
      </c>
      <c r="H161" s="7">
        <v>3.28</v>
      </c>
      <c r="I161" s="40">
        <f t="shared" si="54"/>
        <v>3.95</v>
      </c>
      <c r="J161" s="8">
        <f t="shared" si="55"/>
        <v>3.95</v>
      </c>
    </row>
    <row r="162" spans="1:10" ht="42.75" x14ac:dyDescent="0.25">
      <c r="A162" s="5" t="s">
        <v>878</v>
      </c>
      <c r="B162" s="19" t="s">
        <v>242</v>
      </c>
      <c r="C162" s="5" t="s">
        <v>351</v>
      </c>
      <c r="D162" s="6" t="s">
        <v>243</v>
      </c>
      <c r="E162" s="10">
        <v>24</v>
      </c>
      <c r="F162" s="10">
        <v>24</v>
      </c>
      <c r="G162" s="5" t="s">
        <v>1</v>
      </c>
      <c r="H162" s="7">
        <v>24.88</v>
      </c>
      <c r="I162" s="40">
        <f t="shared" si="54"/>
        <v>29.94</v>
      </c>
      <c r="J162" s="8">
        <f t="shared" si="55"/>
        <v>718.56</v>
      </c>
    </row>
    <row r="163" spans="1:10" ht="42.75" x14ac:dyDescent="0.25">
      <c r="A163" s="5" t="s">
        <v>879</v>
      </c>
      <c r="B163" s="19" t="s">
        <v>247</v>
      </c>
      <c r="C163" s="5" t="s">
        <v>351</v>
      </c>
      <c r="D163" s="6" t="s">
        <v>248</v>
      </c>
      <c r="E163" s="10">
        <v>13</v>
      </c>
      <c r="F163" s="10">
        <v>13</v>
      </c>
      <c r="G163" s="5" t="s">
        <v>1</v>
      </c>
      <c r="H163" s="7">
        <v>37.6</v>
      </c>
      <c r="I163" s="40">
        <f t="shared" si="54"/>
        <v>45.25</v>
      </c>
      <c r="J163" s="8">
        <f t="shared" si="55"/>
        <v>588.25</v>
      </c>
    </row>
    <row r="164" spans="1:10" x14ac:dyDescent="0.25">
      <c r="A164" s="5" t="s">
        <v>880</v>
      </c>
      <c r="B164" s="19" t="s">
        <v>222</v>
      </c>
      <c r="C164" s="5" t="s">
        <v>351</v>
      </c>
      <c r="D164" s="6" t="s">
        <v>223</v>
      </c>
      <c r="E164" s="10">
        <v>13</v>
      </c>
      <c r="F164" s="10">
        <v>13</v>
      </c>
      <c r="G164" s="5" t="s">
        <v>8</v>
      </c>
      <c r="H164" s="7">
        <v>41.55</v>
      </c>
      <c r="I164" s="40">
        <f t="shared" si="54"/>
        <v>50</v>
      </c>
      <c r="J164" s="8">
        <f t="shared" si="55"/>
        <v>650</v>
      </c>
    </row>
    <row r="165" spans="1:10" ht="28.5" x14ac:dyDescent="0.25">
      <c r="A165" s="5" t="s">
        <v>881</v>
      </c>
      <c r="B165" s="19" t="s">
        <v>170</v>
      </c>
      <c r="C165" s="5" t="s">
        <v>351</v>
      </c>
      <c r="D165" s="6" t="s">
        <v>171</v>
      </c>
      <c r="E165" s="10">
        <v>30</v>
      </c>
      <c r="F165" s="10">
        <v>30</v>
      </c>
      <c r="G165" s="5" t="s">
        <v>5</v>
      </c>
      <c r="H165" s="7">
        <v>39.74</v>
      </c>
      <c r="I165" s="40">
        <f t="shared" si="54"/>
        <v>47.82</v>
      </c>
      <c r="J165" s="8">
        <f t="shared" si="55"/>
        <v>1434.6</v>
      </c>
    </row>
    <row r="166" spans="1:10" ht="28.5" x14ac:dyDescent="0.25">
      <c r="A166" s="5" t="s">
        <v>882</v>
      </c>
      <c r="B166" s="19" t="s">
        <v>32</v>
      </c>
      <c r="C166" s="5" t="s">
        <v>351</v>
      </c>
      <c r="D166" s="6" t="s">
        <v>33</v>
      </c>
      <c r="E166" s="10">
        <v>8</v>
      </c>
      <c r="F166" s="10">
        <v>8</v>
      </c>
      <c r="G166" s="5" t="s">
        <v>6</v>
      </c>
      <c r="H166" s="7">
        <v>50.9</v>
      </c>
      <c r="I166" s="40">
        <f t="shared" si="54"/>
        <v>61.25</v>
      </c>
      <c r="J166" s="8">
        <f t="shared" si="55"/>
        <v>490</v>
      </c>
    </row>
    <row r="167" spans="1:10" ht="28.5" x14ac:dyDescent="0.25">
      <c r="A167" s="5" t="s">
        <v>883</v>
      </c>
      <c r="B167" s="19" t="s">
        <v>34</v>
      </c>
      <c r="C167" s="5" t="s">
        <v>351</v>
      </c>
      <c r="D167" s="6" t="s">
        <v>35</v>
      </c>
      <c r="E167" s="10">
        <v>8</v>
      </c>
      <c r="F167" s="10">
        <v>8</v>
      </c>
      <c r="G167" s="5" t="s">
        <v>6</v>
      </c>
      <c r="H167" s="7">
        <v>19</v>
      </c>
      <c r="I167" s="40">
        <f t="shared" si="54"/>
        <v>22.86</v>
      </c>
      <c r="J167" s="8">
        <f t="shared" si="55"/>
        <v>182.88</v>
      </c>
    </row>
    <row r="168" spans="1:10" ht="57" x14ac:dyDescent="0.25">
      <c r="A168" s="5" t="s">
        <v>884</v>
      </c>
      <c r="B168" s="19" t="s">
        <v>474</v>
      </c>
      <c r="C168" s="5" t="s">
        <v>426</v>
      </c>
      <c r="D168" s="6" t="s">
        <v>422</v>
      </c>
      <c r="E168" s="10">
        <v>1</v>
      </c>
      <c r="F168" s="10">
        <v>1</v>
      </c>
      <c r="G168" s="5" t="s">
        <v>1</v>
      </c>
      <c r="H168" s="7">
        <v>3220.48</v>
      </c>
      <c r="I168" s="40">
        <f t="shared" si="54"/>
        <v>3243.12</v>
      </c>
      <c r="J168" s="8">
        <f t="shared" si="55"/>
        <v>3243.12</v>
      </c>
    </row>
    <row r="169" spans="1:10" x14ac:dyDescent="0.25">
      <c r="A169" s="13" t="s">
        <v>864</v>
      </c>
      <c r="B169" s="17" t="s">
        <v>885</v>
      </c>
      <c r="C169" s="17"/>
      <c r="D169" s="17"/>
      <c r="E169" s="17"/>
      <c r="F169" s="17"/>
      <c r="G169" s="17"/>
      <c r="H169" s="28"/>
      <c r="I169" s="37"/>
      <c r="J169" s="29"/>
    </row>
    <row r="170" spans="1:10" ht="42.75" x14ac:dyDescent="0.25">
      <c r="A170" s="5" t="s">
        <v>871</v>
      </c>
      <c r="B170" s="19" t="s">
        <v>174</v>
      </c>
      <c r="C170" s="5" t="s">
        <v>351</v>
      </c>
      <c r="D170" s="6" t="s">
        <v>175</v>
      </c>
      <c r="E170" s="10">
        <v>170</v>
      </c>
      <c r="F170" s="10">
        <v>170</v>
      </c>
      <c r="G170" s="5" t="s">
        <v>5</v>
      </c>
      <c r="H170" s="7">
        <v>9.0299999999999994</v>
      </c>
      <c r="I170" s="40">
        <f t="shared" si="54"/>
        <v>10.87</v>
      </c>
      <c r="J170" s="8">
        <f t="shared" si="55"/>
        <v>1847.9</v>
      </c>
    </row>
    <row r="171" spans="1:10" ht="28.5" x14ac:dyDescent="0.25">
      <c r="A171" s="5" t="s">
        <v>872</v>
      </c>
      <c r="B171" s="19" t="s">
        <v>180</v>
      </c>
      <c r="C171" s="5" t="s">
        <v>351</v>
      </c>
      <c r="D171" s="6" t="s">
        <v>181</v>
      </c>
      <c r="E171" s="10">
        <v>220</v>
      </c>
      <c r="F171" s="10">
        <v>220</v>
      </c>
      <c r="G171" s="5" t="s">
        <v>5</v>
      </c>
      <c r="H171" s="7">
        <v>4.4400000000000004</v>
      </c>
      <c r="I171" s="40">
        <f t="shared" si="54"/>
        <v>5.34</v>
      </c>
      <c r="J171" s="8">
        <f t="shared" si="55"/>
        <v>1174.8</v>
      </c>
    </row>
    <row r="172" spans="1:10" ht="28.5" x14ac:dyDescent="0.25">
      <c r="A172" s="5" t="s">
        <v>873</v>
      </c>
      <c r="B172" s="19" t="s">
        <v>182</v>
      </c>
      <c r="C172" s="5" t="s">
        <v>351</v>
      </c>
      <c r="D172" s="6" t="s">
        <v>183</v>
      </c>
      <c r="E172" s="10">
        <v>220</v>
      </c>
      <c r="F172" s="10">
        <v>220</v>
      </c>
      <c r="G172" s="5" t="s">
        <v>5</v>
      </c>
      <c r="H172" s="7">
        <v>9.2100000000000009</v>
      </c>
      <c r="I172" s="40">
        <f t="shared" si="54"/>
        <v>11.08</v>
      </c>
      <c r="J172" s="8">
        <f t="shared" si="55"/>
        <v>2437.6</v>
      </c>
    </row>
    <row r="173" spans="1:10" ht="28.5" x14ac:dyDescent="0.25">
      <c r="A173" s="5" t="s">
        <v>874</v>
      </c>
      <c r="B173" s="19" t="s">
        <v>208</v>
      </c>
      <c r="C173" s="5" t="s">
        <v>351</v>
      </c>
      <c r="D173" s="6" t="s">
        <v>209</v>
      </c>
      <c r="E173" s="10">
        <v>15</v>
      </c>
      <c r="F173" s="10">
        <v>15</v>
      </c>
      <c r="G173" s="5" t="s">
        <v>1</v>
      </c>
      <c r="H173" s="7">
        <v>73.040000000000006</v>
      </c>
      <c r="I173" s="40">
        <f t="shared" si="54"/>
        <v>87.9</v>
      </c>
      <c r="J173" s="8">
        <f t="shared" si="55"/>
        <v>1318.5</v>
      </c>
    </row>
    <row r="174" spans="1:10" ht="28.5" x14ac:dyDescent="0.25">
      <c r="A174" s="5" t="s">
        <v>875</v>
      </c>
      <c r="B174" s="19" t="s">
        <v>206</v>
      </c>
      <c r="C174" s="5" t="s">
        <v>351</v>
      </c>
      <c r="D174" s="6" t="s">
        <v>207</v>
      </c>
      <c r="E174" s="10">
        <v>15</v>
      </c>
      <c r="F174" s="10">
        <v>15</v>
      </c>
      <c r="G174" s="5" t="s">
        <v>1</v>
      </c>
      <c r="H174" s="7">
        <v>42.25</v>
      </c>
      <c r="I174" s="40">
        <f t="shared" si="54"/>
        <v>50.84</v>
      </c>
      <c r="J174" s="8">
        <f t="shared" si="55"/>
        <v>762.6</v>
      </c>
    </row>
    <row r="175" spans="1:10" x14ac:dyDescent="0.25">
      <c r="A175" s="5" t="s">
        <v>876</v>
      </c>
      <c r="B175" s="19" t="s">
        <v>224</v>
      </c>
      <c r="C175" s="5" t="s">
        <v>351</v>
      </c>
      <c r="D175" s="6" t="s">
        <v>225</v>
      </c>
      <c r="E175" s="10">
        <v>15</v>
      </c>
      <c r="F175" s="10">
        <v>15</v>
      </c>
      <c r="G175" s="5" t="s">
        <v>1</v>
      </c>
      <c r="H175" s="7">
        <v>15.79</v>
      </c>
      <c r="I175" s="40">
        <f t="shared" si="54"/>
        <v>19</v>
      </c>
      <c r="J175" s="8">
        <f t="shared" si="55"/>
        <v>285</v>
      </c>
    </row>
    <row r="176" spans="1:10" x14ac:dyDescent="0.25">
      <c r="A176" s="5" t="s">
        <v>877</v>
      </c>
      <c r="B176" s="19" t="s">
        <v>226</v>
      </c>
      <c r="C176" s="5" t="s">
        <v>351</v>
      </c>
      <c r="D176" s="6" t="s">
        <v>227</v>
      </c>
      <c r="E176" s="10">
        <v>10</v>
      </c>
      <c r="F176" s="10">
        <v>10</v>
      </c>
      <c r="G176" s="5" t="s">
        <v>1</v>
      </c>
      <c r="H176" s="7">
        <v>18.399999999999999</v>
      </c>
      <c r="I176" s="40">
        <f t="shared" si="54"/>
        <v>22.14</v>
      </c>
      <c r="J176" s="8">
        <f t="shared" si="55"/>
        <v>221.4</v>
      </c>
    </row>
    <row r="177" spans="1:10" ht="42.75" x14ac:dyDescent="0.25">
      <c r="A177" s="5" t="s">
        <v>878</v>
      </c>
      <c r="B177" s="19">
        <v>38095</v>
      </c>
      <c r="C177" s="5" t="s">
        <v>509</v>
      </c>
      <c r="D177" s="6" t="s">
        <v>734</v>
      </c>
      <c r="E177" s="10">
        <v>10</v>
      </c>
      <c r="F177" s="10">
        <v>10</v>
      </c>
      <c r="G177" s="5" t="s">
        <v>408</v>
      </c>
      <c r="H177" s="7" t="s">
        <v>429</v>
      </c>
      <c r="I177" s="40">
        <f t="shared" si="54"/>
        <v>7.06</v>
      </c>
      <c r="J177" s="8">
        <f t="shared" si="55"/>
        <v>70.599999999999994</v>
      </c>
    </row>
    <row r="178" spans="1:10" ht="28.5" x14ac:dyDescent="0.25">
      <c r="A178" s="5" t="s">
        <v>879</v>
      </c>
      <c r="B178" s="19" t="s">
        <v>148</v>
      </c>
      <c r="C178" s="5" t="s">
        <v>351</v>
      </c>
      <c r="D178" s="6" t="s">
        <v>149</v>
      </c>
      <c r="E178" s="10">
        <v>1</v>
      </c>
      <c r="F178" s="10">
        <v>1</v>
      </c>
      <c r="G178" s="5" t="s">
        <v>1</v>
      </c>
      <c r="H178" s="7">
        <v>201.69</v>
      </c>
      <c r="I178" s="40">
        <f t="shared" si="54"/>
        <v>242.71</v>
      </c>
      <c r="J178" s="8">
        <f t="shared" si="55"/>
        <v>242.71</v>
      </c>
    </row>
    <row r="179" spans="1:10" ht="28.5" x14ac:dyDescent="0.25">
      <c r="A179" s="5" t="s">
        <v>880</v>
      </c>
      <c r="B179" s="19" t="s">
        <v>331</v>
      </c>
      <c r="C179" s="5" t="s">
        <v>351</v>
      </c>
      <c r="D179" s="6" t="s">
        <v>332</v>
      </c>
      <c r="E179" s="10">
        <v>1</v>
      </c>
      <c r="F179" s="10">
        <v>1</v>
      </c>
      <c r="G179" s="5" t="s">
        <v>1</v>
      </c>
      <c r="H179" s="7">
        <v>1225.9000000000001</v>
      </c>
      <c r="I179" s="40">
        <f t="shared" si="54"/>
        <v>1475.25</v>
      </c>
      <c r="J179" s="8">
        <f t="shared" si="55"/>
        <v>1475.25</v>
      </c>
    </row>
    <row r="180" spans="1:10" ht="28.5" x14ac:dyDescent="0.25">
      <c r="A180" s="5" t="s">
        <v>881</v>
      </c>
      <c r="B180" s="19" t="s">
        <v>333</v>
      </c>
      <c r="C180" s="5" t="s">
        <v>351</v>
      </c>
      <c r="D180" s="6" t="s">
        <v>334</v>
      </c>
      <c r="E180" s="10">
        <v>1</v>
      </c>
      <c r="F180" s="10">
        <v>1</v>
      </c>
      <c r="G180" s="5" t="s">
        <v>1</v>
      </c>
      <c r="H180" s="7">
        <v>33.020000000000003</v>
      </c>
      <c r="I180" s="40">
        <f t="shared" si="54"/>
        <v>39.74</v>
      </c>
      <c r="J180" s="8">
        <f t="shared" si="55"/>
        <v>39.74</v>
      </c>
    </row>
    <row r="181" spans="1:10" x14ac:dyDescent="0.25">
      <c r="A181" s="5" t="s">
        <v>882</v>
      </c>
      <c r="B181" s="19" t="s">
        <v>343</v>
      </c>
      <c r="C181" s="5" t="s">
        <v>351</v>
      </c>
      <c r="D181" s="6" t="s">
        <v>344</v>
      </c>
      <c r="E181" s="10">
        <v>1</v>
      </c>
      <c r="F181" s="10">
        <v>1</v>
      </c>
      <c r="G181" s="5" t="s">
        <v>1</v>
      </c>
      <c r="H181" s="7">
        <v>92.22</v>
      </c>
      <c r="I181" s="40">
        <f t="shared" si="54"/>
        <v>110.98</v>
      </c>
      <c r="J181" s="8">
        <f t="shared" si="55"/>
        <v>110.98</v>
      </c>
    </row>
    <row r="182" spans="1:10" ht="28.5" x14ac:dyDescent="0.25">
      <c r="A182" s="5" t="s">
        <v>883</v>
      </c>
      <c r="B182" s="19" t="s">
        <v>341</v>
      </c>
      <c r="C182" s="5" t="s">
        <v>351</v>
      </c>
      <c r="D182" s="6" t="s">
        <v>342</v>
      </c>
      <c r="E182" s="10">
        <v>1</v>
      </c>
      <c r="F182" s="10">
        <v>1</v>
      </c>
      <c r="G182" s="5" t="s">
        <v>1</v>
      </c>
      <c r="H182" s="7">
        <v>72.2</v>
      </c>
      <c r="I182" s="40">
        <f t="shared" si="54"/>
        <v>86.89</v>
      </c>
      <c r="J182" s="8">
        <f t="shared" si="55"/>
        <v>86.89</v>
      </c>
    </row>
    <row r="183" spans="1:10" ht="28.5" x14ac:dyDescent="0.25">
      <c r="A183" s="5" t="s">
        <v>884</v>
      </c>
      <c r="B183" s="19" t="s">
        <v>335</v>
      </c>
      <c r="C183" s="5" t="s">
        <v>351</v>
      </c>
      <c r="D183" s="6" t="s">
        <v>336</v>
      </c>
      <c r="E183" s="10">
        <v>1</v>
      </c>
      <c r="F183" s="10">
        <v>1</v>
      </c>
      <c r="G183" s="5" t="s">
        <v>1</v>
      </c>
      <c r="H183" s="7">
        <v>2481.12</v>
      </c>
      <c r="I183" s="40">
        <f t="shared" si="54"/>
        <v>2985.78</v>
      </c>
      <c r="J183" s="8">
        <f t="shared" si="55"/>
        <v>2985.78</v>
      </c>
    </row>
    <row r="184" spans="1:10" x14ac:dyDescent="0.25">
      <c r="A184" s="5" t="s">
        <v>886</v>
      </c>
      <c r="B184" s="19" t="s">
        <v>337</v>
      </c>
      <c r="C184" s="5" t="s">
        <v>351</v>
      </c>
      <c r="D184" s="6" t="s">
        <v>338</v>
      </c>
      <c r="E184" s="10">
        <v>1</v>
      </c>
      <c r="F184" s="10">
        <v>1</v>
      </c>
      <c r="G184" s="5" t="s">
        <v>1</v>
      </c>
      <c r="H184" s="7">
        <v>923.98</v>
      </c>
      <c r="I184" s="40">
        <f t="shared" si="54"/>
        <v>1111.92</v>
      </c>
      <c r="J184" s="8">
        <f t="shared" si="55"/>
        <v>1111.92</v>
      </c>
    </row>
    <row r="185" spans="1:10" ht="28.5" x14ac:dyDescent="0.25">
      <c r="A185" s="5" t="s">
        <v>887</v>
      </c>
      <c r="B185" s="19" t="s">
        <v>339</v>
      </c>
      <c r="C185" s="5" t="s">
        <v>351</v>
      </c>
      <c r="D185" s="6" t="s">
        <v>340</v>
      </c>
      <c r="E185" s="10">
        <v>2</v>
      </c>
      <c r="F185" s="10">
        <v>2</v>
      </c>
      <c r="G185" s="5" t="s">
        <v>1</v>
      </c>
      <c r="H185" s="7">
        <v>48.62</v>
      </c>
      <c r="I185" s="40">
        <f t="shared" si="54"/>
        <v>58.51</v>
      </c>
      <c r="J185" s="8">
        <f t="shared" si="55"/>
        <v>117.02</v>
      </c>
    </row>
    <row r="186" spans="1:10" ht="28.5" x14ac:dyDescent="0.25">
      <c r="A186" s="5" t="s">
        <v>987</v>
      </c>
      <c r="B186" s="19">
        <v>39602</v>
      </c>
      <c r="C186" s="5" t="s">
        <v>509</v>
      </c>
      <c r="D186" s="6" t="s">
        <v>732</v>
      </c>
      <c r="E186" s="10">
        <v>30</v>
      </c>
      <c r="F186" s="10">
        <v>30</v>
      </c>
      <c r="G186" s="5" t="s">
        <v>408</v>
      </c>
      <c r="H186" s="7" t="s">
        <v>467</v>
      </c>
      <c r="I186" s="40">
        <f t="shared" si="54"/>
        <v>2.13</v>
      </c>
      <c r="J186" s="8">
        <f t="shared" si="55"/>
        <v>63.9</v>
      </c>
    </row>
    <row r="187" spans="1:10" x14ac:dyDescent="0.25">
      <c r="A187" s="13" t="s">
        <v>865</v>
      </c>
      <c r="B187" s="17" t="s">
        <v>889</v>
      </c>
      <c r="C187" s="17"/>
      <c r="D187" s="17"/>
      <c r="E187" s="17"/>
      <c r="F187" s="17"/>
      <c r="G187" s="17"/>
      <c r="H187" s="28"/>
      <c r="I187" s="37"/>
      <c r="J187" s="29"/>
    </row>
    <row r="188" spans="1:10" ht="99.75" x14ac:dyDescent="0.25">
      <c r="A188" s="5" t="s">
        <v>888</v>
      </c>
      <c r="B188" s="19" t="s">
        <v>367</v>
      </c>
      <c r="C188" s="5" t="s">
        <v>506</v>
      </c>
      <c r="D188" s="6" t="s">
        <v>368</v>
      </c>
      <c r="E188" s="10">
        <v>1</v>
      </c>
      <c r="F188" s="10">
        <v>1</v>
      </c>
      <c r="G188" s="5" t="s">
        <v>1</v>
      </c>
      <c r="H188" s="7" t="s">
        <v>855</v>
      </c>
      <c r="I188" s="40">
        <f t="shared" si="54"/>
        <v>1530.03</v>
      </c>
      <c r="J188" s="8">
        <f t="shared" si="55"/>
        <v>1530.03</v>
      </c>
    </row>
    <row r="189" spans="1:10" ht="42.75" x14ac:dyDescent="0.25">
      <c r="A189" s="5" t="s">
        <v>890</v>
      </c>
      <c r="B189" s="19" t="s">
        <v>168</v>
      </c>
      <c r="C189" s="5" t="s">
        <v>351</v>
      </c>
      <c r="D189" s="6" t="s">
        <v>169</v>
      </c>
      <c r="E189" s="10">
        <v>1</v>
      </c>
      <c r="F189" s="10">
        <v>1</v>
      </c>
      <c r="G189" s="5" t="s">
        <v>1</v>
      </c>
      <c r="H189" s="7">
        <v>606.04</v>
      </c>
      <c r="I189" s="40">
        <f t="shared" si="54"/>
        <v>729.31</v>
      </c>
      <c r="J189" s="8">
        <f t="shared" si="55"/>
        <v>729.31</v>
      </c>
    </row>
    <row r="190" spans="1:10" ht="57" x14ac:dyDescent="0.25">
      <c r="A190" s="5" t="s">
        <v>891</v>
      </c>
      <c r="B190" s="19" t="s">
        <v>369</v>
      </c>
      <c r="C190" s="5" t="s">
        <v>506</v>
      </c>
      <c r="D190" s="6" t="s">
        <v>370</v>
      </c>
      <c r="E190" s="10">
        <v>1</v>
      </c>
      <c r="F190" s="10">
        <v>1</v>
      </c>
      <c r="G190" s="5" t="s">
        <v>1</v>
      </c>
      <c r="H190" s="7" t="s">
        <v>539</v>
      </c>
      <c r="I190" s="40">
        <f t="shared" si="54"/>
        <v>198.59</v>
      </c>
      <c r="J190" s="8">
        <f t="shared" si="55"/>
        <v>198.59</v>
      </c>
    </row>
    <row r="191" spans="1:10" ht="57" x14ac:dyDescent="0.25">
      <c r="A191" s="5" t="s">
        <v>892</v>
      </c>
      <c r="B191" s="19" t="s">
        <v>371</v>
      </c>
      <c r="C191" s="5" t="s">
        <v>506</v>
      </c>
      <c r="D191" s="6" t="s">
        <v>372</v>
      </c>
      <c r="E191" s="10">
        <v>1</v>
      </c>
      <c r="F191" s="10">
        <v>1</v>
      </c>
      <c r="G191" s="5" t="s">
        <v>1</v>
      </c>
      <c r="H191" s="7" t="s">
        <v>725</v>
      </c>
      <c r="I191" s="40">
        <f t="shared" si="54"/>
        <v>514.05999999999995</v>
      </c>
      <c r="J191" s="8">
        <f t="shared" si="55"/>
        <v>514.05999999999995</v>
      </c>
    </row>
    <row r="192" spans="1:10" ht="42.75" x14ac:dyDescent="0.25">
      <c r="A192" s="5" t="s">
        <v>893</v>
      </c>
      <c r="B192" s="19" t="s">
        <v>156</v>
      </c>
      <c r="C192" s="5" t="s">
        <v>351</v>
      </c>
      <c r="D192" s="6" t="s">
        <v>157</v>
      </c>
      <c r="E192" s="10">
        <v>1</v>
      </c>
      <c r="F192" s="10">
        <v>1</v>
      </c>
      <c r="G192" s="5" t="s">
        <v>1</v>
      </c>
      <c r="H192" s="7">
        <v>69.23</v>
      </c>
      <c r="I192" s="40">
        <f t="shared" si="54"/>
        <v>83.31</v>
      </c>
      <c r="J192" s="8">
        <f t="shared" si="55"/>
        <v>83.31</v>
      </c>
    </row>
    <row r="193" spans="1:10" x14ac:dyDescent="0.25">
      <c r="A193" s="5" t="s">
        <v>894</v>
      </c>
      <c r="B193" s="19" t="s">
        <v>164</v>
      </c>
      <c r="C193" s="5" t="s">
        <v>351</v>
      </c>
      <c r="D193" s="6" t="s">
        <v>165</v>
      </c>
      <c r="E193" s="10">
        <v>6</v>
      </c>
      <c r="F193" s="10">
        <v>6</v>
      </c>
      <c r="G193" s="5" t="s">
        <v>1</v>
      </c>
      <c r="H193" s="7">
        <v>28.59</v>
      </c>
      <c r="I193" s="40">
        <f t="shared" si="54"/>
        <v>34.409999999999997</v>
      </c>
      <c r="J193" s="8">
        <f t="shared" si="55"/>
        <v>206.46</v>
      </c>
    </row>
    <row r="194" spans="1:10" ht="42.75" x14ac:dyDescent="0.25">
      <c r="A194" s="5" t="s">
        <v>895</v>
      </c>
      <c r="B194" s="19" t="s">
        <v>166</v>
      </c>
      <c r="C194" s="5" t="s">
        <v>351</v>
      </c>
      <c r="D194" s="6" t="s">
        <v>167</v>
      </c>
      <c r="E194" s="10">
        <v>3</v>
      </c>
      <c r="F194" s="10">
        <v>3</v>
      </c>
      <c r="G194" s="5" t="s">
        <v>1</v>
      </c>
      <c r="H194" s="7">
        <v>74.22</v>
      </c>
      <c r="I194" s="40">
        <f t="shared" si="54"/>
        <v>89.32</v>
      </c>
      <c r="J194" s="8">
        <f t="shared" si="55"/>
        <v>267.95999999999998</v>
      </c>
    </row>
    <row r="195" spans="1:10" ht="42.75" x14ac:dyDescent="0.25">
      <c r="A195" s="5" t="s">
        <v>896</v>
      </c>
      <c r="B195" s="19" t="s">
        <v>150</v>
      </c>
      <c r="C195" s="5" t="s">
        <v>351</v>
      </c>
      <c r="D195" s="6" t="s">
        <v>151</v>
      </c>
      <c r="E195" s="10">
        <v>1</v>
      </c>
      <c r="F195" s="10">
        <v>1</v>
      </c>
      <c r="G195" s="5" t="s">
        <v>1</v>
      </c>
      <c r="H195" s="7">
        <v>654.76</v>
      </c>
      <c r="I195" s="40">
        <f t="shared" si="54"/>
        <v>787.94</v>
      </c>
      <c r="J195" s="8">
        <f t="shared" si="55"/>
        <v>787.94</v>
      </c>
    </row>
    <row r="196" spans="1:10" ht="42.75" x14ac:dyDescent="0.25">
      <c r="A196" s="5" t="s">
        <v>897</v>
      </c>
      <c r="B196" s="19" t="s">
        <v>156</v>
      </c>
      <c r="C196" s="5" t="s">
        <v>351</v>
      </c>
      <c r="D196" s="6" t="s">
        <v>157</v>
      </c>
      <c r="E196" s="10">
        <v>1</v>
      </c>
      <c r="F196" s="10">
        <v>1</v>
      </c>
      <c r="G196" s="5" t="s">
        <v>1</v>
      </c>
      <c r="H196" s="7">
        <v>69.23</v>
      </c>
      <c r="I196" s="40">
        <f t="shared" si="54"/>
        <v>83.31</v>
      </c>
      <c r="J196" s="8">
        <f t="shared" si="55"/>
        <v>83.31</v>
      </c>
    </row>
    <row r="197" spans="1:10" ht="42.75" x14ac:dyDescent="0.25">
      <c r="A197" s="5" t="s">
        <v>898</v>
      </c>
      <c r="B197" s="19" t="s">
        <v>152</v>
      </c>
      <c r="C197" s="5" t="s">
        <v>351</v>
      </c>
      <c r="D197" s="6" t="s">
        <v>153</v>
      </c>
      <c r="E197" s="10">
        <v>6</v>
      </c>
      <c r="F197" s="10">
        <v>6</v>
      </c>
      <c r="G197" s="5" t="s">
        <v>1</v>
      </c>
      <c r="H197" s="7">
        <v>22.02</v>
      </c>
      <c r="I197" s="40">
        <f t="shared" si="54"/>
        <v>26.5</v>
      </c>
      <c r="J197" s="8">
        <f t="shared" si="55"/>
        <v>159</v>
      </c>
    </row>
    <row r="198" spans="1:10" ht="28.5" x14ac:dyDescent="0.25">
      <c r="A198" s="5" t="s">
        <v>899</v>
      </c>
      <c r="B198" s="19" t="s">
        <v>160</v>
      </c>
      <c r="C198" s="5" t="s">
        <v>351</v>
      </c>
      <c r="D198" s="6" t="s">
        <v>161</v>
      </c>
      <c r="E198" s="10">
        <v>2</v>
      </c>
      <c r="F198" s="10">
        <v>2</v>
      </c>
      <c r="G198" s="5" t="s">
        <v>1</v>
      </c>
      <c r="H198" s="7">
        <v>222.82</v>
      </c>
      <c r="I198" s="40">
        <f t="shared" si="54"/>
        <v>268.14</v>
      </c>
      <c r="J198" s="8">
        <f t="shared" si="55"/>
        <v>536.28</v>
      </c>
    </row>
    <row r="199" spans="1:10" ht="57" x14ac:dyDescent="0.25">
      <c r="A199" s="5" t="s">
        <v>900</v>
      </c>
      <c r="B199" s="19" t="s">
        <v>369</v>
      </c>
      <c r="C199" s="5" t="s">
        <v>506</v>
      </c>
      <c r="D199" s="6" t="s">
        <v>370</v>
      </c>
      <c r="E199" s="10">
        <v>1</v>
      </c>
      <c r="F199" s="10">
        <v>1</v>
      </c>
      <c r="G199" s="5" t="s">
        <v>1</v>
      </c>
      <c r="H199" s="7" t="s">
        <v>539</v>
      </c>
      <c r="I199" s="40">
        <f t="shared" si="54"/>
        <v>198.59</v>
      </c>
      <c r="J199" s="8">
        <f t="shared" si="55"/>
        <v>198.59</v>
      </c>
    </row>
    <row r="200" spans="1:10" ht="99.75" x14ac:dyDescent="0.25">
      <c r="A200" s="5" t="s">
        <v>901</v>
      </c>
      <c r="B200" s="19" t="s">
        <v>365</v>
      </c>
      <c r="C200" s="5" t="s">
        <v>506</v>
      </c>
      <c r="D200" s="6" t="s">
        <v>366</v>
      </c>
      <c r="E200" s="10">
        <v>1</v>
      </c>
      <c r="F200" s="10">
        <v>1</v>
      </c>
      <c r="G200" s="5" t="s">
        <v>1</v>
      </c>
      <c r="H200" s="7" t="s">
        <v>854</v>
      </c>
      <c r="I200" s="40">
        <f t="shared" si="54"/>
        <v>760.74</v>
      </c>
      <c r="J200" s="8">
        <f t="shared" si="55"/>
        <v>760.74</v>
      </c>
    </row>
    <row r="201" spans="1:10" ht="42.75" x14ac:dyDescent="0.25">
      <c r="A201" s="5" t="s">
        <v>902</v>
      </c>
      <c r="B201" s="19" t="s">
        <v>152</v>
      </c>
      <c r="C201" s="5" t="s">
        <v>351</v>
      </c>
      <c r="D201" s="6" t="s">
        <v>153</v>
      </c>
      <c r="E201" s="10">
        <v>16</v>
      </c>
      <c r="F201" s="10">
        <v>16</v>
      </c>
      <c r="G201" s="5" t="s">
        <v>1</v>
      </c>
      <c r="H201" s="7">
        <v>22.02</v>
      </c>
      <c r="I201" s="40">
        <f t="shared" si="54"/>
        <v>26.5</v>
      </c>
      <c r="J201" s="8">
        <f t="shared" si="55"/>
        <v>424</v>
      </c>
    </row>
    <row r="202" spans="1:10" ht="28.5" x14ac:dyDescent="0.25">
      <c r="A202" s="5" t="s">
        <v>903</v>
      </c>
      <c r="B202" s="19" t="s">
        <v>160</v>
      </c>
      <c r="C202" s="5" t="s">
        <v>351</v>
      </c>
      <c r="D202" s="6" t="s">
        <v>161</v>
      </c>
      <c r="E202" s="10">
        <v>2</v>
      </c>
      <c r="F202" s="10">
        <v>2</v>
      </c>
      <c r="G202" s="5" t="s">
        <v>1</v>
      </c>
      <c r="H202" s="7">
        <v>222.82</v>
      </c>
      <c r="I202" s="40">
        <f t="shared" si="54"/>
        <v>268.14</v>
      </c>
      <c r="J202" s="8">
        <f t="shared" si="55"/>
        <v>536.28</v>
      </c>
    </row>
    <row r="203" spans="1:10" ht="57" x14ac:dyDescent="0.25">
      <c r="A203" s="5" t="s">
        <v>904</v>
      </c>
      <c r="B203" s="19" t="s">
        <v>371</v>
      </c>
      <c r="C203" s="5" t="s">
        <v>506</v>
      </c>
      <c r="D203" s="6" t="s">
        <v>372</v>
      </c>
      <c r="E203" s="10">
        <v>1</v>
      </c>
      <c r="F203" s="10">
        <v>1</v>
      </c>
      <c r="G203" s="5" t="s">
        <v>1</v>
      </c>
      <c r="H203" s="7" t="s">
        <v>725</v>
      </c>
      <c r="I203" s="40">
        <f t="shared" si="54"/>
        <v>514.05999999999995</v>
      </c>
      <c r="J203" s="8">
        <f t="shared" si="55"/>
        <v>514.05999999999995</v>
      </c>
    </row>
    <row r="204" spans="1:10" ht="71.25" x14ac:dyDescent="0.25">
      <c r="A204" s="5" t="s">
        <v>905</v>
      </c>
      <c r="B204" s="19">
        <v>39763</v>
      </c>
      <c r="C204" s="5" t="s">
        <v>509</v>
      </c>
      <c r="D204" s="6" t="s">
        <v>736</v>
      </c>
      <c r="E204" s="10">
        <v>1</v>
      </c>
      <c r="F204" s="10">
        <v>1</v>
      </c>
      <c r="G204" s="5" t="s">
        <v>408</v>
      </c>
      <c r="H204" s="7" t="s">
        <v>512</v>
      </c>
      <c r="I204" s="40">
        <f t="shared" si="54"/>
        <v>1188.47</v>
      </c>
      <c r="J204" s="8">
        <f t="shared" si="55"/>
        <v>1188.47</v>
      </c>
    </row>
    <row r="205" spans="1:10" ht="28.5" x14ac:dyDescent="0.25">
      <c r="A205" s="5" t="s">
        <v>906</v>
      </c>
      <c r="B205" s="19" t="s">
        <v>154</v>
      </c>
      <c r="C205" s="5" t="s">
        <v>351</v>
      </c>
      <c r="D205" s="6" t="s">
        <v>155</v>
      </c>
      <c r="E205" s="10">
        <v>3</v>
      </c>
      <c r="F205" s="10">
        <v>3</v>
      </c>
      <c r="G205" s="5" t="s">
        <v>1</v>
      </c>
      <c r="H205" s="7">
        <v>53.15</v>
      </c>
      <c r="I205" s="40">
        <f t="shared" ref="I205:I221" si="56">ROUND(IF(C205="FDE", (H205/1.195)*(1+$B$13), H205*(1+$B$13)),2)</f>
        <v>63.96</v>
      </c>
      <c r="J205" s="8">
        <f t="shared" ref="J205:J221" si="57">ROUND(F205*I205,2)</f>
        <v>191.88</v>
      </c>
    </row>
    <row r="206" spans="1:10" ht="28.5" x14ac:dyDescent="0.25">
      <c r="A206" s="5" t="s">
        <v>907</v>
      </c>
      <c r="B206" s="19" t="s">
        <v>162</v>
      </c>
      <c r="C206" s="5" t="s">
        <v>351</v>
      </c>
      <c r="D206" s="6" t="s">
        <v>163</v>
      </c>
      <c r="E206" s="10">
        <v>3</v>
      </c>
      <c r="F206" s="10">
        <v>3</v>
      </c>
      <c r="G206" s="5" t="s">
        <v>1</v>
      </c>
      <c r="H206" s="7">
        <v>254.94</v>
      </c>
      <c r="I206" s="40">
        <f t="shared" si="56"/>
        <v>306.79000000000002</v>
      </c>
      <c r="J206" s="8">
        <f t="shared" si="57"/>
        <v>920.37</v>
      </c>
    </row>
    <row r="207" spans="1:10" ht="28.5" x14ac:dyDescent="0.25">
      <c r="A207" s="5" t="s">
        <v>908</v>
      </c>
      <c r="B207" s="19" t="s">
        <v>154</v>
      </c>
      <c r="C207" s="5" t="s">
        <v>351</v>
      </c>
      <c r="D207" s="6" t="s">
        <v>155</v>
      </c>
      <c r="E207" s="10">
        <v>18</v>
      </c>
      <c r="F207" s="10">
        <v>18</v>
      </c>
      <c r="G207" s="5" t="s">
        <v>1</v>
      </c>
      <c r="H207" s="7">
        <v>53.15</v>
      </c>
      <c r="I207" s="40">
        <f t="shared" si="56"/>
        <v>63.96</v>
      </c>
      <c r="J207" s="8">
        <f t="shared" si="57"/>
        <v>1151.28</v>
      </c>
    </row>
    <row r="208" spans="1:10" ht="42.75" x14ac:dyDescent="0.25">
      <c r="A208" s="5" t="s">
        <v>909</v>
      </c>
      <c r="B208" s="19" t="s">
        <v>198</v>
      </c>
      <c r="C208" s="5" t="s">
        <v>351</v>
      </c>
      <c r="D208" s="6" t="s">
        <v>199</v>
      </c>
      <c r="E208" s="10">
        <v>122</v>
      </c>
      <c r="F208" s="10">
        <v>122</v>
      </c>
      <c r="G208" s="5" t="s">
        <v>5</v>
      </c>
      <c r="H208" s="7">
        <v>78.95</v>
      </c>
      <c r="I208" s="40">
        <f t="shared" si="56"/>
        <v>95.01</v>
      </c>
      <c r="J208" s="8">
        <f t="shared" si="57"/>
        <v>11591.22</v>
      </c>
    </row>
    <row r="209" spans="1:10" ht="71.25" x14ac:dyDescent="0.25">
      <c r="A209" s="5" t="s">
        <v>910</v>
      </c>
      <c r="B209" s="19" t="s">
        <v>361</v>
      </c>
      <c r="C209" s="5" t="s">
        <v>506</v>
      </c>
      <c r="D209" s="6" t="s">
        <v>362</v>
      </c>
      <c r="E209" s="10">
        <v>30</v>
      </c>
      <c r="F209" s="10">
        <v>30</v>
      </c>
      <c r="G209" s="5" t="s">
        <v>5</v>
      </c>
      <c r="H209" s="7" t="s">
        <v>465</v>
      </c>
      <c r="I209" s="40">
        <f t="shared" si="56"/>
        <v>32.67</v>
      </c>
      <c r="J209" s="8">
        <f t="shared" si="57"/>
        <v>980.1</v>
      </c>
    </row>
    <row r="210" spans="1:10" ht="42.75" x14ac:dyDescent="0.25">
      <c r="A210" s="5" t="s">
        <v>911</v>
      </c>
      <c r="B210" s="19" t="s">
        <v>176</v>
      </c>
      <c r="C210" s="5" t="s">
        <v>351</v>
      </c>
      <c r="D210" s="6" t="s">
        <v>177</v>
      </c>
      <c r="E210" s="10">
        <v>35</v>
      </c>
      <c r="F210" s="10">
        <v>35</v>
      </c>
      <c r="G210" s="5" t="s">
        <v>5</v>
      </c>
      <c r="H210" s="7">
        <v>10.44</v>
      </c>
      <c r="I210" s="40">
        <f t="shared" si="56"/>
        <v>12.56</v>
      </c>
      <c r="J210" s="8">
        <f t="shared" si="57"/>
        <v>439.6</v>
      </c>
    </row>
    <row r="211" spans="1:10" ht="42.75" x14ac:dyDescent="0.25">
      <c r="A211" s="5" t="s">
        <v>912</v>
      </c>
      <c r="B211" s="19" t="s">
        <v>174</v>
      </c>
      <c r="C211" s="5" t="s">
        <v>351</v>
      </c>
      <c r="D211" s="6" t="s">
        <v>175</v>
      </c>
      <c r="E211" s="10">
        <v>6</v>
      </c>
      <c r="F211" s="10">
        <v>6</v>
      </c>
      <c r="G211" s="5" t="s">
        <v>5</v>
      </c>
      <c r="H211" s="7">
        <v>9.0299999999999994</v>
      </c>
      <c r="I211" s="40">
        <f t="shared" si="56"/>
        <v>10.87</v>
      </c>
      <c r="J211" s="8">
        <f t="shared" si="57"/>
        <v>65.22</v>
      </c>
    </row>
    <row r="212" spans="1:10" ht="42.75" x14ac:dyDescent="0.25">
      <c r="A212" s="5" t="s">
        <v>913</v>
      </c>
      <c r="B212" s="19" t="s">
        <v>186</v>
      </c>
      <c r="C212" s="5" t="s">
        <v>351</v>
      </c>
      <c r="D212" s="6" t="s">
        <v>187</v>
      </c>
      <c r="E212" s="10">
        <v>30</v>
      </c>
      <c r="F212" s="10">
        <v>30</v>
      </c>
      <c r="G212" s="5" t="s">
        <v>5</v>
      </c>
      <c r="H212" s="7">
        <v>4.0599999999999996</v>
      </c>
      <c r="I212" s="40">
        <f t="shared" si="56"/>
        <v>4.8899999999999997</v>
      </c>
      <c r="J212" s="8">
        <f t="shared" si="57"/>
        <v>146.69999999999999</v>
      </c>
    </row>
    <row r="213" spans="1:10" ht="42.75" x14ac:dyDescent="0.25">
      <c r="A213" s="5" t="s">
        <v>914</v>
      </c>
      <c r="B213" s="19" t="s">
        <v>196</v>
      </c>
      <c r="C213" s="5" t="s">
        <v>351</v>
      </c>
      <c r="D213" s="6" t="s">
        <v>197</v>
      </c>
      <c r="E213" s="10">
        <v>35</v>
      </c>
      <c r="F213" s="10">
        <v>35</v>
      </c>
      <c r="G213" s="5" t="s">
        <v>5</v>
      </c>
      <c r="H213" s="7">
        <v>61.04</v>
      </c>
      <c r="I213" s="40">
        <f t="shared" si="56"/>
        <v>73.459999999999994</v>
      </c>
      <c r="J213" s="8">
        <f t="shared" si="57"/>
        <v>2571.1</v>
      </c>
    </row>
    <row r="214" spans="1:10" ht="42.75" x14ac:dyDescent="0.25">
      <c r="A214" s="5" t="s">
        <v>915</v>
      </c>
      <c r="B214" s="19" t="s">
        <v>194</v>
      </c>
      <c r="C214" s="5" t="s">
        <v>351</v>
      </c>
      <c r="D214" s="6" t="s">
        <v>195</v>
      </c>
      <c r="E214" s="10">
        <v>50</v>
      </c>
      <c r="F214" s="10">
        <v>50</v>
      </c>
      <c r="G214" s="5" t="s">
        <v>5</v>
      </c>
      <c r="H214" s="7">
        <v>45.98</v>
      </c>
      <c r="I214" s="40">
        <f t="shared" si="56"/>
        <v>55.33</v>
      </c>
      <c r="J214" s="8">
        <f t="shared" si="57"/>
        <v>2766.5</v>
      </c>
    </row>
    <row r="215" spans="1:10" ht="42.75" x14ac:dyDescent="0.25">
      <c r="A215" s="5" t="s">
        <v>916</v>
      </c>
      <c r="B215" s="19" t="s">
        <v>192</v>
      </c>
      <c r="C215" s="5" t="s">
        <v>351</v>
      </c>
      <c r="D215" s="6" t="s">
        <v>193</v>
      </c>
      <c r="E215" s="10">
        <v>10</v>
      </c>
      <c r="F215" s="10">
        <v>10</v>
      </c>
      <c r="G215" s="5" t="s">
        <v>5</v>
      </c>
      <c r="H215" s="7">
        <v>32.75</v>
      </c>
      <c r="I215" s="40">
        <f t="shared" si="56"/>
        <v>39.409999999999997</v>
      </c>
      <c r="J215" s="8">
        <f t="shared" si="57"/>
        <v>394.1</v>
      </c>
    </row>
    <row r="216" spans="1:10" ht="42.75" x14ac:dyDescent="0.25">
      <c r="A216" s="5" t="s">
        <v>917</v>
      </c>
      <c r="B216" s="19" t="s">
        <v>190</v>
      </c>
      <c r="C216" s="5" t="s">
        <v>351</v>
      </c>
      <c r="D216" s="6" t="s">
        <v>191</v>
      </c>
      <c r="E216" s="10">
        <v>12</v>
      </c>
      <c r="F216" s="10">
        <v>12</v>
      </c>
      <c r="G216" s="5" t="s">
        <v>5</v>
      </c>
      <c r="H216" s="7">
        <v>23.05</v>
      </c>
      <c r="I216" s="40">
        <f t="shared" si="56"/>
        <v>27.74</v>
      </c>
      <c r="J216" s="8">
        <f t="shared" si="57"/>
        <v>332.88</v>
      </c>
    </row>
    <row r="217" spans="1:10" ht="71.25" x14ac:dyDescent="0.25">
      <c r="A217" s="5" t="s">
        <v>918</v>
      </c>
      <c r="B217" s="19" t="s">
        <v>363</v>
      </c>
      <c r="C217" s="5" t="s">
        <v>506</v>
      </c>
      <c r="D217" s="6" t="s">
        <v>364</v>
      </c>
      <c r="E217" s="10">
        <v>9</v>
      </c>
      <c r="F217" s="10">
        <v>9</v>
      </c>
      <c r="G217" s="5" t="s">
        <v>1</v>
      </c>
      <c r="H217" s="7" t="s">
        <v>853</v>
      </c>
      <c r="I217" s="40">
        <f t="shared" si="56"/>
        <v>162.35</v>
      </c>
      <c r="J217" s="8">
        <f t="shared" si="57"/>
        <v>1461.15</v>
      </c>
    </row>
    <row r="218" spans="1:10" ht="42.75" x14ac:dyDescent="0.25">
      <c r="A218" s="5" t="s">
        <v>919</v>
      </c>
      <c r="B218" s="19" t="s">
        <v>204</v>
      </c>
      <c r="C218" s="5" t="s">
        <v>351</v>
      </c>
      <c r="D218" s="6" t="s">
        <v>205</v>
      </c>
      <c r="E218" s="10">
        <v>4</v>
      </c>
      <c r="F218" s="10">
        <v>4</v>
      </c>
      <c r="G218" s="5" t="s">
        <v>1</v>
      </c>
      <c r="H218" s="7">
        <v>70.099999999999994</v>
      </c>
      <c r="I218" s="40">
        <f t="shared" si="56"/>
        <v>84.36</v>
      </c>
      <c r="J218" s="8">
        <f t="shared" si="57"/>
        <v>337.44</v>
      </c>
    </row>
    <row r="219" spans="1:10" x14ac:dyDescent="0.25">
      <c r="A219" s="13" t="s">
        <v>866</v>
      </c>
      <c r="B219" s="17" t="s">
        <v>926</v>
      </c>
      <c r="C219" s="17"/>
      <c r="D219" s="17"/>
      <c r="E219" s="17"/>
      <c r="F219" s="17"/>
      <c r="G219" s="17"/>
      <c r="H219" s="28"/>
      <c r="I219" s="37"/>
      <c r="J219" s="29"/>
    </row>
    <row r="220" spans="1:10" ht="28.5" x14ac:dyDescent="0.25">
      <c r="A220" s="5" t="s">
        <v>920</v>
      </c>
      <c r="B220" s="19" t="s">
        <v>178</v>
      </c>
      <c r="C220" s="5" t="s">
        <v>351</v>
      </c>
      <c r="D220" s="6" t="s">
        <v>179</v>
      </c>
      <c r="E220" s="10">
        <v>15</v>
      </c>
      <c r="F220" s="10">
        <v>15</v>
      </c>
      <c r="G220" s="5" t="s">
        <v>5</v>
      </c>
      <c r="H220" s="7">
        <v>50.13</v>
      </c>
      <c r="I220" s="40">
        <f t="shared" si="56"/>
        <v>60.33</v>
      </c>
      <c r="J220" s="8">
        <f t="shared" si="57"/>
        <v>904.95</v>
      </c>
    </row>
    <row r="221" spans="1:10" ht="42.75" x14ac:dyDescent="0.25">
      <c r="A221" s="5" t="s">
        <v>921</v>
      </c>
      <c r="B221" s="19" t="s">
        <v>247</v>
      </c>
      <c r="C221" s="5" t="s">
        <v>351</v>
      </c>
      <c r="D221" s="6" t="s">
        <v>248</v>
      </c>
      <c r="E221" s="10">
        <v>3</v>
      </c>
      <c r="F221" s="10">
        <v>3</v>
      </c>
      <c r="G221" s="5" t="s">
        <v>1</v>
      </c>
      <c r="H221" s="7">
        <v>37.6</v>
      </c>
      <c r="I221" s="40">
        <f t="shared" si="56"/>
        <v>45.25</v>
      </c>
      <c r="J221" s="8">
        <f t="shared" si="57"/>
        <v>135.75</v>
      </c>
    </row>
    <row r="222" spans="1:10" ht="71.25" x14ac:dyDescent="0.25">
      <c r="A222" s="5" t="s">
        <v>922</v>
      </c>
      <c r="B222" s="19" t="s">
        <v>536</v>
      </c>
      <c r="C222" s="5" t="s">
        <v>506</v>
      </c>
      <c r="D222" s="6" t="s">
        <v>537</v>
      </c>
      <c r="E222" s="10">
        <v>4</v>
      </c>
      <c r="F222" s="10">
        <v>4</v>
      </c>
      <c r="G222" s="5" t="s">
        <v>1</v>
      </c>
      <c r="H222" s="7" t="s">
        <v>379</v>
      </c>
      <c r="I222" s="40">
        <f t="shared" ref="I222:I262" si="58">ROUND(IF(C222="FDE", (H222/1.195)*(1+$B$13), H222*(1+$B$13)),2)</f>
        <v>25.13</v>
      </c>
      <c r="J222" s="8">
        <f t="shared" ref="J222:J262" si="59">ROUND(F222*I222,2)</f>
        <v>100.52</v>
      </c>
    </row>
    <row r="223" spans="1:10" x14ac:dyDescent="0.25">
      <c r="A223" s="5" t="s">
        <v>923</v>
      </c>
      <c r="B223" s="19" t="s">
        <v>246</v>
      </c>
      <c r="C223" s="5" t="s">
        <v>351</v>
      </c>
      <c r="D223" s="6" t="s">
        <v>462</v>
      </c>
      <c r="E223" s="10">
        <v>3</v>
      </c>
      <c r="F223" s="10">
        <v>3</v>
      </c>
      <c r="G223" s="5" t="s">
        <v>1</v>
      </c>
      <c r="H223" s="7">
        <v>207.21</v>
      </c>
      <c r="I223" s="40">
        <f t="shared" si="58"/>
        <v>249.36</v>
      </c>
      <c r="J223" s="8">
        <f t="shared" si="59"/>
        <v>748.08</v>
      </c>
    </row>
    <row r="224" spans="1:10" ht="28.5" x14ac:dyDescent="0.25">
      <c r="A224" s="5" t="s">
        <v>924</v>
      </c>
      <c r="B224" s="19" t="s">
        <v>32</v>
      </c>
      <c r="C224" s="5" t="s">
        <v>351</v>
      </c>
      <c r="D224" s="6" t="s">
        <v>33</v>
      </c>
      <c r="E224" s="10">
        <v>1</v>
      </c>
      <c r="F224" s="10">
        <v>1</v>
      </c>
      <c r="G224" s="5" t="s">
        <v>6</v>
      </c>
      <c r="H224" s="7">
        <v>50.9</v>
      </c>
      <c r="I224" s="40">
        <f t="shared" si="58"/>
        <v>61.25</v>
      </c>
      <c r="J224" s="8">
        <f t="shared" si="59"/>
        <v>61.25</v>
      </c>
    </row>
    <row r="225" spans="1:10" ht="28.5" x14ac:dyDescent="0.25">
      <c r="A225" s="5" t="s">
        <v>925</v>
      </c>
      <c r="B225" s="19" t="s">
        <v>34</v>
      </c>
      <c r="C225" s="5" t="s">
        <v>351</v>
      </c>
      <c r="D225" s="6" t="s">
        <v>35</v>
      </c>
      <c r="E225" s="10">
        <v>1</v>
      </c>
      <c r="F225" s="10">
        <v>1</v>
      </c>
      <c r="G225" s="5" t="s">
        <v>6</v>
      </c>
      <c r="H225" s="7">
        <v>19</v>
      </c>
      <c r="I225" s="40">
        <f t="shared" si="58"/>
        <v>22.86</v>
      </c>
      <c r="J225" s="8">
        <f t="shared" si="59"/>
        <v>22.86</v>
      </c>
    </row>
    <row r="226" spans="1:10" x14ac:dyDescent="0.25">
      <c r="A226" s="13" t="s">
        <v>867</v>
      </c>
      <c r="B226" s="17" t="s">
        <v>927</v>
      </c>
      <c r="C226" s="17"/>
      <c r="D226" s="17"/>
      <c r="E226" s="17"/>
      <c r="F226" s="17"/>
      <c r="G226" s="17"/>
      <c r="H226" s="28"/>
      <c r="I226" s="37"/>
      <c r="J226" s="29"/>
    </row>
    <row r="227" spans="1:10" ht="42.75" x14ac:dyDescent="0.25">
      <c r="A227" s="5" t="s">
        <v>928</v>
      </c>
      <c r="B227" s="19" t="s">
        <v>234</v>
      </c>
      <c r="C227" s="5" t="s">
        <v>351</v>
      </c>
      <c r="D227" s="6" t="s">
        <v>235</v>
      </c>
      <c r="E227" s="10">
        <v>4</v>
      </c>
      <c r="F227" s="10">
        <v>4</v>
      </c>
      <c r="G227" s="5" t="s">
        <v>1</v>
      </c>
      <c r="H227" s="7">
        <v>1752.51</v>
      </c>
      <c r="I227" s="40">
        <f t="shared" si="58"/>
        <v>2108.9699999999998</v>
      </c>
      <c r="J227" s="8">
        <f t="shared" si="59"/>
        <v>8435.8799999999992</v>
      </c>
    </row>
    <row r="228" spans="1:10" ht="57" x14ac:dyDescent="0.25">
      <c r="A228" s="5" t="s">
        <v>929</v>
      </c>
      <c r="B228" s="19" t="s">
        <v>236</v>
      </c>
      <c r="C228" s="5" t="s">
        <v>351</v>
      </c>
      <c r="D228" s="6" t="s">
        <v>237</v>
      </c>
      <c r="E228" s="10">
        <v>8</v>
      </c>
      <c r="F228" s="10">
        <v>8</v>
      </c>
      <c r="G228" s="5" t="s">
        <v>1</v>
      </c>
      <c r="H228" s="7">
        <v>1388.52</v>
      </c>
      <c r="I228" s="40">
        <f t="shared" si="58"/>
        <v>1670.94</v>
      </c>
      <c r="J228" s="8">
        <f t="shared" si="59"/>
        <v>13367.52</v>
      </c>
    </row>
    <row r="229" spans="1:10" x14ac:dyDescent="0.25">
      <c r="A229" s="5" t="s">
        <v>930</v>
      </c>
      <c r="B229" s="19" t="s">
        <v>244</v>
      </c>
      <c r="C229" s="5" t="s">
        <v>351</v>
      </c>
      <c r="D229" s="6" t="s">
        <v>245</v>
      </c>
      <c r="E229" s="10">
        <v>4</v>
      </c>
      <c r="F229" s="10">
        <v>4</v>
      </c>
      <c r="G229" s="5" t="s">
        <v>1</v>
      </c>
      <c r="H229" s="7">
        <v>23.35</v>
      </c>
      <c r="I229" s="40">
        <f t="shared" si="58"/>
        <v>28.1</v>
      </c>
      <c r="J229" s="8">
        <f t="shared" si="59"/>
        <v>112.4</v>
      </c>
    </row>
    <row r="230" spans="1:10" x14ac:dyDescent="0.25">
      <c r="A230" s="5" t="s">
        <v>931</v>
      </c>
      <c r="B230" s="19" t="s">
        <v>246</v>
      </c>
      <c r="C230" s="5" t="s">
        <v>351</v>
      </c>
      <c r="D230" s="6" t="s">
        <v>462</v>
      </c>
      <c r="E230" s="10">
        <v>4</v>
      </c>
      <c r="F230" s="10">
        <v>4</v>
      </c>
      <c r="G230" s="5" t="s">
        <v>1</v>
      </c>
      <c r="H230" s="7">
        <v>207.21</v>
      </c>
      <c r="I230" s="40">
        <f t="shared" si="58"/>
        <v>249.36</v>
      </c>
      <c r="J230" s="8">
        <f t="shared" si="59"/>
        <v>997.44</v>
      </c>
    </row>
    <row r="231" spans="1:10" ht="28.5" x14ac:dyDescent="0.25">
      <c r="A231" s="5" t="s">
        <v>932</v>
      </c>
      <c r="B231" s="19" t="s">
        <v>200</v>
      </c>
      <c r="C231" s="5" t="s">
        <v>351</v>
      </c>
      <c r="D231" s="6" t="s">
        <v>201</v>
      </c>
      <c r="E231" s="10">
        <v>30</v>
      </c>
      <c r="F231" s="10">
        <v>30</v>
      </c>
      <c r="G231" s="5" t="s">
        <v>5</v>
      </c>
      <c r="H231" s="7">
        <v>14.83</v>
      </c>
      <c r="I231" s="40">
        <f t="shared" si="58"/>
        <v>17.850000000000001</v>
      </c>
      <c r="J231" s="8">
        <f t="shared" si="59"/>
        <v>535.5</v>
      </c>
    </row>
    <row r="232" spans="1:10" ht="42.75" x14ac:dyDescent="0.25">
      <c r="A232" s="5" t="s">
        <v>933</v>
      </c>
      <c r="B232" s="19" t="s">
        <v>172</v>
      </c>
      <c r="C232" s="5" t="s">
        <v>351</v>
      </c>
      <c r="D232" s="6" t="s">
        <v>173</v>
      </c>
      <c r="E232" s="10">
        <v>65</v>
      </c>
      <c r="F232" s="10">
        <v>65</v>
      </c>
      <c r="G232" s="5" t="s">
        <v>5</v>
      </c>
      <c r="H232" s="7">
        <v>8.8699999999999992</v>
      </c>
      <c r="I232" s="40">
        <f t="shared" si="58"/>
        <v>10.67</v>
      </c>
      <c r="J232" s="8">
        <f t="shared" si="59"/>
        <v>693.55</v>
      </c>
    </row>
    <row r="233" spans="1:10" x14ac:dyDescent="0.25">
      <c r="A233" s="13" t="s">
        <v>868</v>
      </c>
      <c r="B233" s="17" t="s">
        <v>934</v>
      </c>
      <c r="C233" s="17"/>
      <c r="D233" s="17"/>
      <c r="E233" s="17"/>
      <c r="F233" s="17"/>
      <c r="G233" s="17"/>
      <c r="H233" s="28"/>
      <c r="I233" s="37"/>
      <c r="J233" s="29"/>
    </row>
    <row r="234" spans="1:10" ht="42.75" x14ac:dyDescent="0.25">
      <c r="A234" s="5" t="s">
        <v>935</v>
      </c>
      <c r="B234" s="19" t="s">
        <v>411</v>
      </c>
      <c r="C234" s="5" t="s">
        <v>351</v>
      </c>
      <c r="D234" s="6" t="s">
        <v>412</v>
      </c>
      <c r="E234" s="10">
        <v>9</v>
      </c>
      <c r="F234" s="10">
        <v>9</v>
      </c>
      <c r="G234" s="5" t="s">
        <v>1</v>
      </c>
      <c r="H234" s="7">
        <v>109.29</v>
      </c>
      <c r="I234" s="40">
        <f t="shared" si="58"/>
        <v>131.52000000000001</v>
      </c>
      <c r="J234" s="8">
        <f t="shared" si="59"/>
        <v>1183.68</v>
      </c>
    </row>
    <row r="235" spans="1:10" x14ac:dyDescent="0.25">
      <c r="A235" s="5" t="s">
        <v>936</v>
      </c>
      <c r="B235" s="19" t="s">
        <v>218</v>
      </c>
      <c r="C235" s="5" t="s">
        <v>351</v>
      </c>
      <c r="D235" s="6" t="s">
        <v>219</v>
      </c>
      <c r="E235" s="10">
        <v>30</v>
      </c>
      <c r="F235" s="10">
        <v>30</v>
      </c>
      <c r="G235" s="5" t="s">
        <v>8</v>
      </c>
      <c r="H235" s="7">
        <v>25.72</v>
      </c>
      <c r="I235" s="40">
        <f t="shared" si="58"/>
        <v>30.95</v>
      </c>
      <c r="J235" s="8">
        <f t="shared" si="59"/>
        <v>928.5</v>
      </c>
    </row>
    <row r="236" spans="1:10" ht="57" x14ac:dyDescent="0.25">
      <c r="A236" s="5" t="s">
        <v>937</v>
      </c>
      <c r="B236" s="19" t="s">
        <v>373</v>
      </c>
      <c r="C236" s="5" t="s">
        <v>506</v>
      </c>
      <c r="D236" s="6" t="s">
        <v>442</v>
      </c>
      <c r="E236" s="10">
        <v>1</v>
      </c>
      <c r="F236" s="10">
        <v>1</v>
      </c>
      <c r="G236" s="5" t="s">
        <v>1</v>
      </c>
      <c r="H236" s="7" t="s">
        <v>726</v>
      </c>
      <c r="I236" s="40">
        <f t="shared" si="58"/>
        <v>93.88</v>
      </c>
      <c r="J236" s="8">
        <f t="shared" si="59"/>
        <v>93.88</v>
      </c>
    </row>
    <row r="237" spans="1:10" ht="28.5" x14ac:dyDescent="0.25">
      <c r="A237" s="5" t="s">
        <v>938</v>
      </c>
      <c r="B237" s="19" t="s">
        <v>220</v>
      </c>
      <c r="C237" s="5" t="s">
        <v>351</v>
      </c>
      <c r="D237" s="6" t="s">
        <v>221</v>
      </c>
      <c r="E237" s="10">
        <v>6</v>
      </c>
      <c r="F237" s="10">
        <v>6</v>
      </c>
      <c r="G237" s="5" t="s">
        <v>8</v>
      </c>
      <c r="H237" s="7">
        <v>25.23</v>
      </c>
      <c r="I237" s="40">
        <f t="shared" si="58"/>
        <v>30.36</v>
      </c>
      <c r="J237" s="8">
        <f t="shared" si="59"/>
        <v>182.16</v>
      </c>
    </row>
    <row r="238" spans="1:10" ht="57" x14ac:dyDescent="0.25">
      <c r="A238" s="5" t="s">
        <v>939</v>
      </c>
      <c r="B238" s="19" t="s">
        <v>238</v>
      </c>
      <c r="C238" s="5" t="s">
        <v>351</v>
      </c>
      <c r="D238" s="6" t="s">
        <v>239</v>
      </c>
      <c r="E238" s="10">
        <v>56</v>
      </c>
      <c r="F238" s="10">
        <v>56</v>
      </c>
      <c r="G238" s="5" t="s">
        <v>1</v>
      </c>
      <c r="H238" s="7">
        <v>180.14</v>
      </c>
      <c r="I238" s="40">
        <f t="shared" si="58"/>
        <v>216.78</v>
      </c>
      <c r="J238" s="8">
        <f t="shared" si="59"/>
        <v>12139.68</v>
      </c>
    </row>
    <row r="239" spans="1:10" ht="28.5" x14ac:dyDescent="0.25">
      <c r="A239" s="5" t="s">
        <v>940</v>
      </c>
      <c r="B239" s="19" t="s">
        <v>230</v>
      </c>
      <c r="C239" s="5" t="s">
        <v>351</v>
      </c>
      <c r="D239" s="6" t="s">
        <v>231</v>
      </c>
      <c r="E239" s="10">
        <v>112</v>
      </c>
      <c r="F239" s="10">
        <v>112</v>
      </c>
      <c r="G239" s="5" t="s">
        <v>1</v>
      </c>
      <c r="H239" s="7">
        <v>29.07</v>
      </c>
      <c r="I239" s="40">
        <f t="shared" si="58"/>
        <v>34.979999999999997</v>
      </c>
      <c r="J239" s="8">
        <f t="shared" si="59"/>
        <v>3917.76</v>
      </c>
    </row>
    <row r="240" spans="1:10" ht="28.5" x14ac:dyDescent="0.25">
      <c r="A240" s="5" t="s">
        <v>941</v>
      </c>
      <c r="B240" s="19" t="s">
        <v>210</v>
      </c>
      <c r="C240" s="5" t="s">
        <v>351</v>
      </c>
      <c r="D240" s="6" t="s">
        <v>211</v>
      </c>
      <c r="E240" s="10">
        <v>9</v>
      </c>
      <c r="F240" s="10">
        <v>9</v>
      </c>
      <c r="G240" s="5" t="s">
        <v>8</v>
      </c>
      <c r="H240" s="7">
        <v>25.6</v>
      </c>
      <c r="I240" s="40">
        <f t="shared" si="58"/>
        <v>30.81</v>
      </c>
      <c r="J240" s="8">
        <f t="shared" si="59"/>
        <v>277.29000000000002</v>
      </c>
    </row>
    <row r="241" spans="1:10" ht="57" x14ac:dyDescent="0.25">
      <c r="A241" s="5" t="s">
        <v>942</v>
      </c>
      <c r="B241" s="19" t="s">
        <v>240</v>
      </c>
      <c r="C241" s="5" t="s">
        <v>351</v>
      </c>
      <c r="D241" s="6" t="s">
        <v>241</v>
      </c>
      <c r="E241" s="10">
        <v>14</v>
      </c>
      <c r="F241" s="10">
        <v>14</v>
      </c>
      <c r="G241" s="5" t="s">
        <v>1</v>
      </c>
      <c r="H241" s="7">
        <v>10.45</v>
      </c>
      <c r="I241" s="40">
        <f t="shared" si="58"/>
        <v>12.58</v>
      </c>
      <c r="J241" s="8">
        <f t="shared" si="59"/>
        <v>176.12</v>
      </c>
    </row>
    <row r="242" spans="1:10" ht="28.5" x14ac:dyDescent="0.25">
      <c r="A242" s="5" t="s">
        <v>943</v>
      </c>
      <c r="B242" s="19" t="s">
        <v>232</v>
      </c>
      <c r="C242" s="5" t="s">
        <v>351</v>
      </c>
      <c r="D242" s="6" t="s">
        <v>233</v>
      </c>
      <c r="E242" s="10">
        <v>14</v>
      </c>
      <c r="F242" s="10">
        <v>14</v>
      </c>
      <c r="G242" s="5" t="s">
        <v>1</v>
      </c>
      <c r="H242" s="7">
        <v>35.43</v>
      </c>
      <c r="I242" s="40">
        <f t="shared" si="58"/>
        <v>42.64</v>
      </c>
      <c r="J242" s="8">
        <f t="shared" si="59"/>
        <v>596.96</v>
      </c>
    </row>
    <row r="243" spans="1:10" ht="28.5" x14ac:dyDescent="0.25">
      <c r="A243" s="5" t="s">
        <v>944</v>
      </c>
      <c r="B243" s="19" t="s">
        <v>210</v>
      </c>
      <c r="C243" s="5" t="s">
        <v>351</v>
      </c>
      <c r="D243" s="6" t="s">
        <v>211</v>
      </c>
      <c r="E243" s="10">
        <v>54</v>
      </c>
      <c r="F243" s="10">
        <v>54</v>
      </c>
      <c r="G243" s="5" t="s">
        <v>8</v>
      </c>
      <c r="H243" s="7">
        <v>25.6</v>
      </c>
      <c r="I243" s="40">
        <f t="shared" si="58"/>
        <v>30.81</v>
      </c>
      <c r="J243" s="8">
        <f t="shared" si="59"/>
        <v>1663.74</v>
      </c>
    </row>
    <row r="244" spans="1:10" ht="28.5" x14ac:dyDescent="0.25">
      <c r="A244" s="5" t="s">
        <v>945</v>
      </c>
      <c r="B244" s="19" t="s">
        <v>202</v>
      </c>
      <c r="C244" s="5" t="s">
        <v>351</v>
      </c>
      <c r="D244" s="6" t="s">
        <v>203</v>
      </c>
      <c r="E244" s="10">
        <v>1</v>
      </c>
      <c r="F244" s="10">
        <v>1</v>
      </c>
      <c r="G244" s="5" t="s">
        <v>1</v>
      </c>
      <c r="H244" s="7">
        <v>77.41</v>
      </c>
      <c r="I244" s="40">
        <f t="shared" si="58"/>
        <v>93.16</v>
      </c>
      <c r="J244" s="8">
        <f t="shared" si="59"/>
        <v>93.16</v>
      </c>
    </row>
    <row r="245" spans="1:10" ht="28.5" x14ac:dyDescent="0.25">
      <c r="A245" s="5" t="s">
        <v>946</v>
      </c>
      <c r="B245" s="19" t="s">
        <v>214</v>
      </c>
      <c r="C245" s="5" t="s">
        <v>351</v>
      </c>
      <c r="D245" s="6" t="s">
        <v>215</v>
      </c>
      <c r="E245" s="10">
        <v>8</v>
      </c>
      <c r="F245" s="10">
        <v>8</v>
      </c>
      <c r="G245" s="5" t="s">
        <v>8</v>
      </c>
      <c r="H245" s="7">
        <v>36.47</v>
      </c>
      <c r="I245" s="40">
        <f t="shared" si="58"/>
        <v>43.89</v>
      </c>
      <c r="J245" s="8">
        <f t="shared" si="59"/>
        <v>351.12</v>
      </c>
    </row>
    <row r="246" spans="1:10" ht="28.5" x14ac:dyDescent="0.25">
      <c r="A246" s="5" t="s">
        <v>947</v>
      </c>
      <c r="B246" s="19" t="s">
        <v>212</v>
      </c>
      <c r="C246" s="5" t="s">
        <v>351</v>
      </c>
      <c r="D246" s="6" t="s">
        <v>213</v>
      </c>
      <c r="E246" s="10">
        <v>18</v>
      </c>
      <c r="F246" s="10">
        <v>18</v>
      </c>
      <c r="G246" s="5" t="s">
        <v>8</v>
      </c>
      <c r="H246" s="7">
        <v>32.159999999999997</v>
      </c>
      <c r="I246" s="40">
        <f t="shared" si="58"/>
        <v>38.700000000000003</v>
      </c>
      <c r="J246" s="8">
        <f t="shared" si="59"/>
        <v>696.6</v>
      </c>
    </row>
    <row r="247" spans="1:10" ht="42.75" x14ac:dyDescent="0.25">
      <c r="A247" s="5" t="s">
        <v>948</v>
      </c>
      <c r="B247" s="19">
        <v>38091</v>
      </c>
      <c r="C247" s="5" t="s">
        <v>509</v>
      </c>
      <c r="D247" s="6" t="s">
        <v>733</v>
      </c>
      <c r="E247" s="10">
        <v>1</v>
      </c>
      <c r="F247" s="10">
        <v>1</v>
      </c>
      <c r="G247" s="5" t="s">
        <v>408</v>
      </c>
      <c r="H247" s="7" t="s">
        <v>410</v>
      </c>
      <c r="I247" s="40">
        <f t="shared" si="58"/>
        <v>3.33</v>
      </c>
      <c r="J247" s="8">
        <f t="shared" si="59"/>
        <v>3.33</v>
      </c>
    </row>
    <row r="248" spans="1:10" ht="42.75" x14ac:dyDescent="0.25">
      <c r="A248" s="5" t="s">
        <v>949</v>
      </c>
      <c r="B248" s="19">
        <v>38095</v>
      </c>
      <c r="C248" s="5" t="s">
        <v>509</v>
      </c>
      <c r="D248" s="6" t="s">
        <v>734</v>
      </c>
      <c r="E248" s="10">
        <v>3</v>
      </c>
      <c r="F248" s="10">
        <v>3</v>
      </c>
      <c r="G248" s="5" t="s">
        <v>408</v>
      </c>
      <c r="H248" s="7" t="s">
        <v>429</v>
      </c>
      <c r="I248" s="40">
        <f t="shared" si="58"/>
        <v>7.06</v>
      </c>
      <c r="J248" s="8">
        <f t="shared" si="59"/>
        <v>21.18</v>
      </c>
    </row>
    <row r="249" spans="1:10" x14ac:dyDescent="0.25">
      <c r="A249" s="5" t="s">
        <v>950</v>
      </c>
      <c r="B249" s="19" t="s">
        <v>224</v>
      </c>
      <c r="C249" s="5" t="s">
        <v>351</v>
      </c>
      <c r="D249" s="6" t="s">
        <v>225</v>
      </c>
      <c r="E249" s="10">
        <v>125</v>
      </c>
      <c r="F249" s="10">
        <v>125</v>
      </c>
      <c r="G249" s="5" t="s">
        <v>1</v>
      </c>
      <c r="H249" s="7">
        <v>15.79</v>
      </c>
      <c r="I249" s="40">
        <f t="shared" si="58"/>
        <v>19</v>
      </c>
      <c r="J249" s="8">
        <f t="shared" si="59"/>
        <v>2375</v>
      </c>
    </row>
    <row r="250" spans="1:10" x14ac:dyDescent="0.25">
      <c r="A250" s="5" t="s">
        <v>951</v>
      </c>
      <c r="B250" s="19" t="s">
        <v>226</v>
      </c>
      <c r="C250" s="5" t="s">
        <v>351</v>
      </c>
      <c r="D250" s="6" t="s">
        <v>227</v>
      </c>
      <c r="E250" s="10">
        <v>3</v>
      </c>
      <c r="F250" s="10">
        <v>3</v>
      </c>
      <c r="G250" s="5" t="s">
        <v>1</v>
      </c>
      <c r="H250" s="7">
        <v>18.399999999999999</v>
      </c>
      <c r="I250" s="40">
        <f t="shared" si="58"/>
        <v>22.14</v>
      </c>
      <c r="J250" s="8">
        <f t="shared" si="59"/>
        <v>66.42</v>
      </c>
    </row>
    <row r="251" spans="1:10" ht="85.5" x14ac:dyDescent="0.25">
      <c r="A251" s="5" t="s">
        <v>952</v>
      </c>
      <c r="B251" s="19" t="s">
        <v>374</v>
      </c>
      <c r="C251" s="5" t="s">
        <v>506</v>
      </c>
      <c r="D251" s="6" t="s">
        <v>375</v>
      </c>
      <c r="E251" s="10">
        <v>2</v>
      </c>
      <c r="F251" s="10">
        <v>2</v>
      </c>
      <c r="G251" s="5" t="s">
        <v>1</v>
      </c>
      <c r="H251" s="7" t="s">
        <v>856</v>
      </c>
      <c r="I251" s="40">
        <f t="shared" si="58"/>
        <v>167.6</v>
      </c>
      <c r="J251" s="8">
        <f t="shared" si="59"/>
        <v>335.2</v>
      </c>
    </row>
    <row r="252" spans="1:10" ht="28.5" x14ac:dyDescent="0.25">
      <c r="A252" s="5" t="s">
        <v>953</v>
      </c>
      <c r="B252" s="19" t="s">
        <v>216</v>
      </c>
      <c r="C252" s="5" t="s">
        <v>351</v>
      </c>
      <c r="D252" s="6" t="s">
        <v>217</v>
      </c>
      <c r="E252" s="10">
        <v>5</v>
      </c>
      <c r="F252" s="10">
        <v>5</v>
      </c>
      <c r="G252" s="5" t="s">
        <v>8</v>
      </c>
      <c r="H252" s="7">
        <v>34.520000000000003</v>
      </c>
      <c r="I252" s="40">
        <f t="shared" si="58"/>
        <v>41.54</v>
      </c>
      <c r="J252" s="8">
        <f t="shared" si="59"/>
        <v>207.7</v>
      </c>
    </row>
    <row r="253" spans="1:10" x14ac:dyDescent="0.25">
      <c r="A253" s="5" t="s">
        <v>954</v>
      </c>
      <c r="B253" s="19" t="s">
        <v>228</v>
      </c>
      <c r="C253" s="5" t="s">
        <v>351</v>
      </c>
      <c r="D253" s="6" t="s">
        <v>229</v>
      </c>
      <c r="E253" s="10">
        <v>70</v>
      </c>
      <c r="F253" s="10">
        <v>70</v>
      </c>
      <c r="G253" s="5" t="s">
        <v>1</v>
      </c>
      <c r="H253" s="7">
        <v>18.66</v>
      </c>
      <c r="I253" s="40">
        <f t="shared" si="58"/>
        <v>22.46</v>
      </c>
      <c r="J253" s="8">
        <f t="shared" si="59"/>
        <v>1572.2</v>
      </c>
    </row>
    <row r="254" spans="1:10" ht="42.75" x14ac:dyDescent="0.25">
      <c r="A254" s="5" t="s">
        <v>955</v>
      </c>
      <c r="B254" s="19" t="s">
        <v>184</v>
      </c>
      <c r="C254" s="5" t="s">
        <v>351</v>
      </c>
      <c r="D254" s="6" t="s">
        <v>185</v>
      </c>
      <c r="E254" s="10">
        <v>3300</v>
      </c>
      <c r="F254" s="10">
        <v>3300</v>
      </c>
      <c r="G254" s="5" t="s">
        <v>5</v>
      </c>
      <c r="H254" s="7">
        <v>3.02</v>
      </c>
      <c r="I254" s="40">
        <f t="shared" si="58"/>
        <v>3.63</v>
      </c>
      <c r="J254" s="8">
        <f t="shared" si="59"/>
        <v>11979</v>
      </c>
    </row>
    <row r="255" spans="1:10" ht="42.75" x14ac:dyDescent="0.25">
      <c r="A255" s="5" t="s">
        <v>956</v>
      </c>
      <c r="B255" s="19" t="s">
        <v>188</v>
      </c>
      <c r="C255" s="5" t="s">
        <v>351</v>
      </c>
      <c r="D255" s="6" t="s">
        <v>189</v>
      </c>
      <c r="E255" s="10">
        <v>150</v>
      </c>
      <c r="F255" s="10">
        <v>150</v>
      </c>
      <c r="G255" s="5" t="s">
        <v>5</v>
      </c>
      <c r="H255" s="7">
        <v>5.39</v>
      </c>
      <c r="I255" s="40">
        <f t="shared" si="58"/>
        <v>6.49</v>
      </c>
      <c r="J255" s="8">
        <f t="shared" si="59"/>
        <v>973.5</v>
      </c>
    </row>
    <row r="256" spans="1:10" ht="71.25" x14ac:dyDescent="0.25">
      <c r="A256" s="5" t="s">
        <v>957</v>
      </c>
      <c r="B256" s="19" t="s">
        <v>360</v>
      </c>
      <c r="C256" s="5" t="s">
        <v>506</v>
      </c>
      <c r="D256" s="6" t="s">
        <v>441</v>
      </c>
      <c r="E256" s="10">
        <v>865</v>
      </c>
      <c r="F256" s="10">
        <v>865</v>
      </c>
      <c r="G256" s="5" t="s">
        <v>5</v>
      </c>
      <c r="H256" s="7" t="s">
        <v>507</v>
      </c>
      <c r="I256" s="40">
        <f t="shared" si="58"/>
        <v>29.11</v>
      </c>
      <c r="J256" s="8">
        <f t="shared" si="59"/>
        <v>25180.15</v>
      </c>
    </row>
    <row r="257" spans="1:10" x14ac:dyDescent="0.25">
      <c r="A257" s="13" t="s">
        <v>869</v>
      </c>
      <c r="B257" s="17" t="s">
        <v>959</v>
      </c>
      <c r="C257" s="17"/>
      <c r="D257" s="17"/>
      <c r="E257" s="17"/>
      <c r="F257" s="17"/>
      <c r="G257" s="17"/>
      <c r="H257" s="28"/>
      <c r="I257" s="37"/>
      <c r="J257" s="29"/>
    </row>
    <row r="258" spans="1:10" ht="28.5" x14ac:dyDescent="0.25">
      <c r="A258" s="5" t="s">
        <v>958</v>
      </c>
      <c r="B258" s="19" t="s">
        <v>257</v>
      </c>
      <c r="C258" s="5" t="s">
        <v>351</v>
      </c>
      <c r="D258" s="6" t="s">
        <v>258</v>
      </c>
      <c r="E258" s="10">
        <v>1</v>
      </c>
      <c r="F258" s="10">
        <v>1</v>
      </c>
      <c r="G258" s="5" t="s">
        <v>1</v>
      </c>
      <c r="H258" s="7">
        <v>388.68</v>
      </c>
      <c r="I258" s="40">
        <f t="shared" si="58"/>
        <v>467.74</v>
      </c>
      <c r="J258" s="8">
        <f t="shared" si="59"/>
        <v>467.74</v>
      </c>
    </row>
    <row r="259" spans="1:10" x14ac:dyDescent="0.25">
      <c r="A259" s="5" t="s">
        <v>960</v>
      </c>
      <c r="B259" s="19" t="s">
        <v>96</v>
      </c>
      <c r="C259" s="5" t="s">
        <v>351</v>
      </c>
      <c r="D259" s="6" t="s">
        <v>97</v>
      </c>
      <c r="E259" s="10">
        <v>2.2499999999999999E-2</v>
      </c>
      <c r="F259" s="10">
        <v>0.02</v>
      </c>
      <c r="G259" s="5" t="s">
        <v>4</v>
      </c>
      <c r="H259" s="7">
        <v>997.8</v>
      </c>
      <c r="I259" s="40">
        <f t="shared" si="58"/>
        <v>1200.75</v>
      </c>
      <c r="J259" s="8">
        <f t="shared" si="59"/>
        <v>24.02</v>
      </c>
    </row>
    <row r="260" spans="1:10" ht="28.5" x14ac:dyDescent="0.25">
      <c r="A260" s="5" t="s">
        <v>961</v>
      </c>
      <c r="B260" s="19" t="s">
        <v>329</v>
      </c>
      <c r="C260" s="5" t="s">
        <v>351</v>
      </c>
      <c r="D260" s="6" t="s">
        <v>330</v>
      </c>
      <c r="E260" s="10">
        <v>2</v>
      </c>
      <c r="F260" s="10">
        <v>2</v>
      </c>
      <c r="G260" s="5" t="s">
        <v>5</v>
      </c>
      <c r="H260" s="7">
        <v>26.09</v>
      </c>
      <c r="I260" s="40">
        <f t="shared" si="58"/>
        <v>31.4</v>
      </c>
      <c r="J260" s="8">
        <f t="shared" si="59"/>
        <v>62.8</v>
      </c>
    </row>
    <row r="261" spans="1:10" ht="42.75" x14ac:dyDescent="0.25">
      <c r="A261" s="5" t="s">
        <v>962</v>
      </c>
      <c r="B261" s="19" t="s">
        <v>259</v>
      </c>
      <c r="C261" s="5" t="s">
        <v>351</v>
      </c>
      <c r="D261" s="6" t="s">
        <v>260</v>
      </c>
      <c r="E261" s="10">
        <v>5</v>
      </c>
      <c r="F261" s="10">
        <v>5</v>
      </c>
      <c r="G261" s="5" t="s">
        <v>8</v>
      </c>
      <c r="H261" s="7">
        <v>3712.9</v>
      </c>
      <c r="I261" s="40">
        <f t="shared" si="58"/>
        <v>4468.1000000000004</v>
      </c>
      <c r="J261" s="8">
        <f t="shared" si="59"/>
        <v>22340.5</v>
      </c>
    </row>
    <row r="262" spans="1:10" ht="42.75" x14ac:dyDescent="0.25">
      <c r="A262" s="5" t="s">
        <v>963</v>
      </c>
      <c r="B262" s="19" t="s">
        <v>261</v>
      </c>
      <c r="C262" s="5" t="s">
        <v>351</v>
      </c>
      <c r="D262" s="6" t="s">
        <v>262</v>
      </c>
      <c r="E262" s="10">
        <v>2</v>
      </c>
      <c r="F262" s="10">
        <v>2</v>
      </c>
      <c r="G262" s="5" t="s">
        <v>8</v>
      </c>
      <c r="H262" s="7">
        <v>5241.43</v>
      </c>
      <c r="I262" s="40">
        <f t="shared" si="58"/>
        <v>6307.54</v>
      </c>
      <c r="J262" s="8">
        <f t="shared" si="59"/>
        <v>12615.08</v>
      </c>
    </row>
    <row r="263" spans="1:10" ht="71.25" x14ac:dyDescent="0.25">
      <c r="A263" s="5" t="s">
        <v>964</v>
      </c>
      <c r="B263" s="19">
        <v>43194</v>
      </c>
      <c r="C263" s="5" t="s">
        <v>509</v>
      </c>
      <c r="D263" s="6" t="s">
        <v>731</v>
      </c>
      <c r="E263" s="10">
        <v>7</v>
      </c>
      <c r="F263" s="10">
        <v>7</v>
      </c>
      <c r="G263" s="5" t="s">
        <v>408</v>
      </c>
      <c r="H263" s="7" t="s">
        <v>861</v>
      </c>
      <c r="I263" s="40">
        <f t="shared" ref="I263:I268" si="60">ROUND(IF(C263="FDE", (H263/1.195)*(1+$B$13), H263*(1+$B$13)),2)</f>
        <v>1944.25</v>
      </c>
      <c r="J263" s="8">
        <f t="shared" ref="J263:J268" si="61">ROUND(F263*I263,2)</f>
        <v>13609.75</v>
      </c>
    </row>
    <row r="264" spans="1:10" ht="42.75" x14ac:dyDescent="0.25">
      <c r="A264" s="5" t="s">
        <v>965</v>
      </c>
      <c r="B264" s="19" t="s">
        <v>304</v>
      </c>
      <c r="C264" s="5" t="s">
        <v>351</v>
      </c>
      <c r="D264" s="6" t="s">
        <v>305</v>
      </c>
      <c r="E264" s="10">
        <v>35</v>
      </c>
      <c r="F264" s="10">
        <v>35</v>
      </c>
      <c r="G264" s="5" t="s">
        <v>5</v>
      </c>
      <c r="H264" s="7">
        <v>20.18</v>
      </c>
      <c r="I264" s="40">
        <f t="shared" si="60"/>
        <v>24.28</v>
      </c>
      <c r="J264" s="8">
        <f t="shared" si="61"/>
        <v>849.8</v>
      </c>
    </row>
    <row r="265" spans="1:10" ht="42.75" x14ac:dyDescent="0.25">
      <c r="A265" s="5" t="s">
        <v>966</v>
      </c>
      <c r="B265" s="19" t="s">
        <v>119</v>
      </c>
      <c r="C265" s="5" t="s">
        <v>351</v>
      </c>
      <c r="D265" s="6" t="s">
        <v>120</v>
      </c>
      <c r="E265" s="10">
        <v>35</v>
      </c>
      <c r="F265" s="10">
        <v>35</v>
      </c>
      <c r="G265" s="5" t="s">
        <v>5</v>
      </c>
      <c r="H265" s="7">
        <v>18.32</v>
      </c>
      <c r="I265" s="40">
        <f t="shared" si="60"/>
        <v>22.05</v>
      </c>
      <c r="J265" s="8">
        <f t="shared" si="61"/>
        <v>771.75</v>
      </c>
    </row>
    <row r="266" spans="1:10" ht="42.75" x14ac:dyDescent="0.25">
      <c r="A266" s="5" t="s">
        <v>967</v>
      </c>
      <c r="B266" s="19" t="s">
        <v>306</v>
      </c>
      <c r="C266" s="5" t="s">
        <v>351</v>
      </c>
      <c r="D266" s="6" t="s">
        <v>307</v>
      </c>
      <c r="E266" s="10">
        <v>35</v>
      </c>
      <c r="F266" s="10">
        <v>35</v>
      </c>
      <c r="G266" s="5" t="s">
        <v>5</v>
      </c>
      <c r="H266" s="7">
        <v>38.47</v>
      </c>
      <c r="I266" s="40">
        <f t="shared" si="60"/>
        <v>46.29</v>
      </c>
      <c r="J266" s="8">
        <f t="shared" si="61"/>
        <v>1620.15</v>
      </c>
    </row>
    <row r="267" spans="1:10" ht="42.75" x14ac:dyDescent="0.25">
      <c r="A267" s="5" t="s">
        <v>968</v>
      </c>
      <c r="B267" s="19" t="s">
        <v>121</v>
      </c>
      <c r="C267" s="5" t="s">
        <v>351</v>
      </c>
      <c r="D267" s="6" t="s">
        <v>122</v>
      </c>
      <c r="E267" s="10">
        <v>35</v>
      </c>
      <c r="F267" s="10">
        <v>35</v>
      </c>
      <c r="G267" s="5" t="s">
        <v>5</v>
      </c>
      <c r="H267" s="7">
        <v>18.14</v>
      </c>
      <c r="I267" s="40">
        <f t="shared" si="60"/>
        <v>21.83</v>
      </c>
      <c r="J267" s="8">
        <f t="shared" si="61"/>
        <v>764.05</v>
      </c>
    </row>
    <row r="268" spans="1:10" ht="28.5" x14ac:dyDescent="0.25">
      <c r="A268" s="5" t="s">
        <v>969</v>
      </c>
      <c r="B268" s="19" t="s">
        <v>290</v>
      </c>
      <c r="C268" s="5" t="s">
        <v>351</v>
      </c>
      <c r="D268" s="6" t="s">
        <v>291</v>
      </c>
      <c r="E268" s="10">
        <v>56</v>
      </c>
      <c r="F268" s="10">
        <v>56</v>
      </c>
      <c r="G268" s="5" t="s">
        <v>5</v>
      </c>
      <c r="H268" s="7">
        <v>30.8</v>
      </c>
      <c r="I268" s="40">
        <f t="shared" si="60"/>
        <v>37.06</v>
      </c>
      <c r="J268" s="8">
        <f t="shared" si="61"/>
        <v>2075.36</v>
      </c>
    </row>
    <row r="269" spans="1:10" x14ac:dyDescent="0.25">
      <c r="A269" s="13" t="s">
        <v>449</v>
      </c>
      <c r="B269" s="17" t="s">
        <v>615</v>
      </c>
      <c r="C269" s="17"/>
      <c r="D269" s="17"/>
      <c r="E269" s="17"/>
      <c r="F269" s="17"/>
      <c r="G269" s="17"/>
      <c r="H269" s="28"/>
      <c r="I269" s="37"/>
      <c r="J269" s="29">
        <f>SUM(J270:J289)</f>
        <v>39171.230000000003</v>
      </c>
    </row>
    <row r="270" spans="1:10" ht="42.75" x14ac:dyDescent="0.25">
      <c r="A270" s="5" t="s">
        <v>673</v>
      </c>
      <c r="B270" s="19" t="s">
        <v>118</v>
      </c>
      <c r="C270" s="5" t="s">
        <v>351</v>
      </c>
      <c r="D270" s="6" t="s">
        <v>816</v>
      </c>
      <c r="E270" s="10">
        <v>5</v>
      </c>
      <c r="F270" s="10">
        <v>5</v>
      </c>
      <c r="G270" s="5" t="s">
        <v>1</v>
      </c>
      <c r="H270" s="7">
        <v>1360.17</v>
      </c>
      <c r="I270" s="40">
        <f t="shared" ref="I270:I322" si="62">ROUND(IF(C270="FDE", (H270/1.195)*(1+$B$13), H270*(1+$B$13)),2)</f>
        <v>1636.83</v>
      </c>
      <c r="J270" s="8">
        <f t="shared" ref="J270:J322" si="63">ROUND(F270*I270,2)</f>
        <v>8184.15</v>
      </c>
    </row>
    <row r="271" spans="1:10" ht="28.5" x14ac:dyDescent="0.25">
      <c r="A271" s="5" t="s">
        <v>674</v>
      </c>
      <c r="B271" s="19" t="s">
        <v>268</v>
      </c>
      <c r="C271" s="5" t="s">
        <v>351</v>
      </c>
      <c r="D271" s="6" t="s">
        <v>269</v>
      </c>
      <c r="E271" s="10">
        <v>2</v>
      </c>
      <c r="F271" s="10">
        <v>2</v>
      </c>
      <c r="G271" s="5" t="s">
        <v>8</v>
      </c>
      <c r="H271" s="7">
        <v>830.25</v>
      </c>
      <c r="I271" s="40">
        <f t="shared" si="62"/>
        <v>999.12</v>
      </c>
      <c r="J271" s="8">
        <f t="shared" si="63"/>
        <v>1998.24</v>
      </c>
    </row>
    <row r="272" spans="1:10" ht="42.75" x14ac:dyDescent="0.25">
      <c r="A272" s="5" t="s">
        <v>675</v>
      </c>
      <c r="B272" s="19" t="s">
        <v>263</v>
      </c>
      <c r="C272" s="5" t="s">
        <v>351</v>
      </c>
      <c r="D272" s="6" t="s">
        <v>817</v>
      </c>
      <c r="E272" s="10">
        <v>1</v>
      </c>
      <c r="F272" s="10">
        <v>1</v>
      </c>
      <c r="G272" s="5" t="s">
        <v>1</v>
      </c>
      <c r="H272" s="7">
        <v>813.96</v>
      </c>
      <c r="I272" s="40">
        <f t="shared" ref="I272" si="64">ROUND(IF(C272="FDE", (H272/1.195)*(1+$B$13), H272*(1+$B$13)),2)</f>
        <v>979.52</v>
      </c>
      <c r="J272" s="8">
        <f t="shared" ref="J272" si="65">ROUND(F272*I272,2)</f>
        <v>979.52</v>
      </c>
    </row>
    <row r="273" spans="1:10" ht="28.5" x14ac:dyDescent="0.25">
      <c r="A273" s="5" t="s">
        <v>676</v>
      </c>
      <c r="B273" s="19" t="s">
        <v>86</v>
      </c>
      <c r="C273" s="5" t="s">
        <v>351</v>
      </c>
      <c r="D273" s="6" t="s">
        <v>818</v>
      </c>
      <c r="E273" s="10">
        <v>1</v>
      </c>
      <c r="F273" s="10">
        <v>1</v>
      </c>
      <c r="G273" s="5" t="s">
        <v>4</v>
      </c>
      <c r="H273" s="7">
        <v>223.31</v>
      </c>
      <c r="I273" s="40">
        <f t="shared" ref="I273" si="66">ROUND(IF(C273="FDE", (H273/1.195)*(1+$B$13), H273*(1+$B$13)),2)</f>
        <v>268.73</v>
      </c>
      <c r="J273" s="8">
        <f t="shared" ref="J273" si="67">ROUND(F273*I273,2)</f>
        <v>268.73</v>
      </c>
    </row>
    <row r="274" spans="1:10" x14ac:dyDescent="0.25">
      <c r="A274" s="5" t="s">
        <v>677</v>
      </c>
      <c r="B274" s="19" t="s">
        <v>284</v>
      </c>
      <c r="C274" s="5" t="s">
        <v>351</v>
      </c>
      <c r="D274" s="6" t="s">
        <v>285</v>
      </c>
      <c r="E274" s="10">
        <v>7</v>
      </c>
      <c r="F274" s="10">
        <v>7</v>
      </c>
      <c r="G274" s="5" t="s">
        <v>1</v>
      </c>
      <c r="H274" s="7">
        <v>48.33</v>
      </c>
      <c r="I274" s="40">
        <f t="shared" ref="I274" si="68">ROUND(IF(C274="FDE", (H274/1.195)*(1+$B$13), H274*(1+$B$13)),2)</f>
        <v>58.16</v>
      </c>
      <c r="J274" s="8">
        <f t="shared" ref="J274" si="69">ROUND(F274*I274,2)</f>
        <v>407.12</v>
      </c>
    </row>
    <row r="275" spans="1:10" ht="42.75" x14ac:dyDescent="0.25">
      <c r="A275" s="5" t="s">
        <v>678</v>
      </c>
      <c r="B275" s="19" t="s">
        <v>380</v>
      </c>
      <c r="C275" s="5" t="s">
        <v>506</v>
      </c>
      <c r="D275" s="6" t="s">
        <v>381</v>
      </c>
      <c r="E275" s="10">
        <v>21</v>
      </c>
      <c r="F275" s="10">
        <v>21</v>
      </c>
      <c r="G275" s="5" t="s">
        <v>1</v>
      </c>
      <c r="H275" s="7" t="s">
        <v>729</v>
      </c>
      <c r="I275" s="40">
        <f t="shared" si="62"/>
        <v>76.459999999999994</v>
      </c>
      <c r="J275" s="8">
        <f t="shared" si="63"/>
        <v>1605.66</v>
      </c>
    </row>
    <row r="276" spans="1:10" ht="28.5" x14ac:dyDescent="0.25">
      <c r="A276" s="5" t="s">
        <v>679</v>
      </c>
      <c r="B276" s="19" t="s">
        <v>274</v>
      </c>
      <c r="C276" s="5" t="s">
        <v>351</v>
      </c>
      <c r="D276" s="6" t="s">
        <v>275</v>
      </c>
      <c r="E276" s="10">
        <v>21</v>
      </c>
      <c r="F276" s="10">
        <v>21</v>
      </c>
      <c r="G276" s="5" t="s">
        <v>1</v>
      </c>
      <c r="H276" s="7">
        <v>64.95</v>
      </c>
      <c r="I276" s="40">
        <f t="shared" ref="I276" si="70">ROUND(IF(C276="FDE", (H276/1.195)*(1+$B$13), H276*(1+$B$13)),2)</f>
        <v>78.16</v>
      </c>
      <c r="J276" s="8">
        <f t="shared" ref="J276" si="71">ROUND(F276*I276,2)</f>
        <v>1641.36</v>
      </c>
    </row>
    <row r="277" spans="1:10" ht="42.75" x14ac:dyDescent="0.25">
      <c r="A277" s="5" t="s">
        <v>680</v>
      </c>
      <c r="B277" s="19" t="s">
        <v>272</v>
      </c>
      <c r="C277" s="5" t="s">
        <v>351</v>
      </c>
      <c r="D277" s="6" t="s">
        <v>819</v>
      </c>
      <c r="E277" s="10">
        <v>7</v>
      </c>
      <c r="F277" s="10">
        <v>7</v>
      </c>
      <c r="G277" s="5" t="s">
        <v>1</v>
      </c>
      <c r="H277" s="7">
        <v>79.790000000000006</v>
      </c>
      <c r="I277" s="40">
        <f t="shared" ref="I277" si="72">ROUND(IF(C277="FDE", (H277/1.195)*(1+$B$13), H277*(1+$B$13)),2)</f>
        <v>96.02</v>
      </c>
      <c r="J277" s="8">
        <f t="shared" ref="J277" si="73">ROUND(F277*I277,2)</f>
        <v>672.14</v>
      </c>
    </row>
    <row r="278" spans="1:10" ht="28.5" x14ac:dyDescent="0.25">
      <c r="A278" s="5" t="s">
        <v>681</v>
      </c>
      <c r="B278" s="19" t="s">
        <v>273</v>
      </c>
      <c r="C278" s="5" t="s">
        <v>351</v>
      </c>
      <c r="D278" s="6" t="s">
        <v>820</v>
      </c>
      <c r="E278" s="10">
        <v>5</v>
      </c>
      <c r="F278" s="10">
        <v>5</v>
      </c>
      <c r="G278" s="5" t="s">
        <v>1</v>
      </c>
      <c r="H278" s="7">
        <v>48.43</v>
      </c>
      <c r="I278" s="40">
        <f t="shared" ref="I278" si="74">ROUND(IF(C278="FDE", (H278/1.195)*(1+$B$13), H278*(1+$B$13)),2)</f>
        <v>58.28</v>
      </c>
      <c r="J278" s="8">
        <f t="shared" ref="J278" si="75">ROUND(F278*I278,2)</f>
        <v>291.39999999999998</v>
      </c>
    </row>
    <row r="279" spans="1:10" x14ac:dyDescent="0.25">
      <c r="A279" s="5" t="s">
        <v>58</v>
      </c>
      <c r="B279" s="19" t="s">
        <v>264</v>
      </c>
      <c r="C279" s="5" t="s">
        <v>351</v>
      </c>
      <c r="D279" s="6" t="s">
        <v>265</v>
      </c>
      <c r="E279" s="10">
        <v>20</v>
      </c>
      <c r="F279" s="10">
        <v>20</v>
      </c>
      <c r="G279" s="5" t="s">
        <v>1</v>
      </c>
      <c r="H279" s="7">
        <v>166.53</v>
      </c>
      <c r="I279" s="40">
        <f t="shared" si="62"/>
        <v>200.4</v>
      </c>
      <c r="J279" s="8">
        <f t="shared" si="63"/>
        <v>4008</v>
      </c>
    </row>
    <row r="280" spans="1:10" ht="28.5" x14ac:dyDescent="0.25">
      <c r="A280" s="5" t="s">
        <v>682</v>
      </c>
      <c r="B280" s="19" t="s">
        <v>280</v>
      </c>
      <c r="C280" s="5" t="s">
        <v>351</v>
      </c>
      <c r="D280" s="6" t="s">
        <v>281</v>
      </c>
      <c r="E280" s="10">
        <v>8</v>
      </c>
      <c r="F280" s="10">
        <v>8</v>
      </c>
      <c r="G280" s="5" t="s">
        <v>1</v>
      </c>
      <c r="H280" s="7">
        <v>251.37</v>
      </c>
      <c r="I280" s="40">
        <f t="shared" si="62"/>
        <v>302.5</v>
      </c>
      <c r="J280" s="8">
        <f t="shared" si="63"/>
        <v>2420</v>
      </c>
    </row>
    <row r="281" spans="1:10" x14ac:dyDescent="0.25">
      <c r="A281" s="5" t="s">
        <v>59</v>
      </c>
      <c r="B281" s="19" t="s">
        <v>286</v>
      </c>
      <c r="C281" s="5" t="s">
        <v>351</v>
      </c>
      <c r="D281" s="6" t="s">
        <v>287</v>
      </c>
      <c r="E281" s="10">
        <v>8</v>
      </c>
      <c r="F281" s="10">
        <v>8</v>
      </c>
      <c r="G281" s="5" t="s">
        <v>1</v>
      </c>
      <c r="H281" s="7">
        <v>58.29</v>
      </c>
      <c r="I281" s="40">
        <f t="shared" si="62"/>
        <v>70.150000000000006</v>
      </c>
      <c r="J281" s="8">
        <f t="shared" si="63"/>
        <v>561.20000000000005</v>
      </c>
    </row>
    <row r="282" spans="1:10" ht="28.5" x14ac:dyDescent="0.25">
      <c r="A282" s="5" t="s">
        <v>60</v>
      </c>
      <c r="B282" s="19" t="s">
        <v>282</v>
      </c>
      <c r="C282" s="5" t="s">
        <v>351</v>
      </c>
      <c r="D282" s="6" t="s">
        <v>283</v>
      </c>
      <c r="E282" s="10">
        <v>28</v>
      </c>
      <c r="F282" s="10">
        <v>28</v>
      </c>
      <c r="G282" s="5" t="s">
        <v>1</v>
      </c>
      <c r="H282" s="7">
        <v>29.7</v>
      </c>
      <c r="I282" s="40">
        <f t="shared" si="62"/>
        <v>35.74</v>
      </c>
      <c r="J282" s="8">
        <f t="shared" si="63"/>
        <v>1000.72</v>
      </c>
    </row>
    <row r="283" spans="1:10" ht="28.5" x14ac:dyDescent="0.25">
      <c r="A283" s="5" t="s">
        <v>683</v>
      </c>
      <c r="B283" s="19" t="s">
        <v>266</v>
      </c>
      <c r="C283" s="5" t="s">
        <v>351</v>
      </c>
      <c r="D283" s="6" t="s">
        <v>267</v>
      </c>
      <c r="E283" s="10">
        <v>1</v>
      </c>
      <c r="F283" s="10">
        <v>1</v>
      </c>
      <c r="G283" s="5" t="s">
        <v>1</v>
      </c>
      <c r="H283" s="7">
        <v>884.77</v>
      </c>
      <c r="I283" s="40">
        <f t="shared" si="62"/>
        <v>1064.73</v>
      </c>
      <c r="J283" s="8">
        <f t="shared" si="63"/>
        <v>1064.73</v>
      </c>
    </row>
    <row r="284" spans="1:10" ht="42.75" x14ac:dyDescent="0.25">
      <c r="A284" s="5" t="s">
        <v>684</v>
      </c>
      <c r="B284" s="19" t="s">
        <v>279</v>
      </c>
      <c r="C284" s="5" t="s">
        <v>351</v>
      </c>
      <c r="D284" s="6" t="s">
        <v>821</v>
      </c>
      <c r="E284" s="10">
        <v>7</v>
      </c>
      <c r="F284" s="10">
        <v>7</v>
      </c>
      <c r="G284" s="5" t="s">
        <v>1</v>
      </c>
      <c r="H284" s="7">
        <v>525.17999999999995</v>
      </c>
      <c r="I284" s="40">
        <f t="shared" si="62"/>
        <v>632</v>
      </c>
      <c r="J284" s="8">
        <f t="shared" si="63"/>
        <v>4424</v>
      </c>
    </row>
    <row r="285" spans="1:10" ht="42.75" x14ac:dyDescent="0.25">
      <c r="A285" s="5" t="s">
        <v>63</v>
      </c>
      <c r="B285" s="19" t="s">
        <v>278</v>
      </c>
      <c r="C285" s="5" t="s">
        <v>351</v>
      </c>
      <c r="D285" s="6" t="s">
        <v>822</v>
      </c>
      <c r="E285" s="10">
        <v>20</v>
      </c>
      <c r="F285" s="10">
        <v>20</v>
      </c>
      <c r="G285" s="5" t="s">
        <v>1</v>
      </c>
      <c r="H285" s="7">
        <v>218.99</v>
      </c>
      <c r="I285" s="40">
        <f t="shared" ref="I285:I286" si="76">ROUND(IF(C285="FDE", (H285/1.195)*(1+$B$13), H285*(1+$B$13)),2)</f>
        <v>263.52999999999997</v>
      </c>
      <c r="J285" s="8">
        <f t="shared" ref="J285:J286" si="77">ROUND(F285*I285,2)</f>
        <v>5270.6</v>
      </c>
    </row>
    <row r="286" spans="1:10" ht="42.75" x14ac:dyDescent="0.25">
      <c r="A286" s="5" t="s">
        <v>685</v>
      </c>
      <c r="B286" s="19" t="s">
        <v>277</v>
      </c>
      <c r="C286" s="5" t="s">
        <v>351</v>
      </c>
      <c r="D286" s="6" t="s">
        <v>823</v>
      </c>
      <c r="E286" s="10">
        <v>2</v>
      </c>
      <c r="F286" s="10">
        <v>2</v>
      </c>
      <c r="G286" s="5" t="s">
        <v>1</v>
      </c>
      <c r="H286" s="7">
        <v>564.1</v>
      </c>
      <c r="I286" s="40">
        <f t="shared" si="76"/>
        <v>678.84</v>
      </c>
      <c r="J286" s="8">
        <f t="shared" si="77"/>
        <v>1357.68</v>
      </c>
    </row>
    <row r="287" spans="1:10" ht="28.5" x14ac:dyDescent="0.25">
      <c r="A287" s="5" t="s">
        <v>686</v>
      </c>
      <c r="B287" s="19" t="s">
        <v>276</v>
      </c>
      <c r="C287" s="5" t="s">
        <v>351</v>
      </c>
      <c r="D287" s="6" t="s">
        <v>824</v>
      </c>
      <c r="E287" s="10">
        <v>2</v>
      </c>
      <c r="F287" s="10">
        <v>2</v>
      </c>
      <c r="G287" s="5" t="s">
        <v>1</v>
      </c>
      <c r="H287" s="7">
        <v>631.74</v>
      </c>
      <c r="I287" s="40">
        <f t="shared" si="62"/>
        <v>760.24</v>
      </c>
      <c r="J287" s="8">
        <f t="shared" si="63"/>
        <v>1520.48</v>
      </c>
    </row>
    <row r="288" spans="1:10" ht="28.5" x14ac:dyDescent="0.25">
      <c r="A288" s="5" t="s">
        <v>687</v>
      </c>
      <c r="B288" s="19" t="s">
        <v>255</v>
      </c>
      <c r="C288" s="5" t="s">
        <v>351</v>
      </c>
      <c r="D288" s="6" t="s">
        <v>256</v>
      </c>
      <c r="E288" s="10">
        <v>3</v>
      </c>
      <c r="F288" s="10">
        <v>3</v>
      </c>
      <c r="G288" s="5" t="s">
        <v>1</v>
      </c>
      <c r="H288" s="7">
        <v>182.53</v>
      </c>
      <c r="I288" s="40">
        <f t="shared" si="62"/>
        <v>219.66</v>
      </c>
      <c r="J288" s="8">
        <f t="shared" si="63"/>
        <v>658.98</v>
      </c>
    </row>
    <row r="289" spans="1:10" ht="42.75" x14ac:dyDescent="0.25">
      <c r="A289" s="5" t="s">
        <v>66</v>
      </c>
      <c r="B289" s="19" t="s">
        <v>116</v>
      </c>
      <c r="C289" s="5" t="s">
        <v>351</v>
      </c>
      <c r="D289" s="6" t="s">
        <v>117</v>
      </c>
      <c r="E289" s="10">
        <v>1</v>
      </c>
      <c r="F289" s="10">
        <v>1</v>
      </c>
      <c r="G289" s="5" t="s">
        <v>1</v>
      </c>
      <c r="H289" s="7">
        <v>695.13</v>
      </c>
      <c r="I289" s="40">
        <f t="shared" si="62"/>
        <v>836.52</v>
      </c>
      <c r="J289" s="8">
        <f t="shared" si="63"/>
        <v>836.52</v>
      </c>
    </row>
    <row r="290" spans="1:10" x14ac:dyDescent="0.25">
      <c r="A290" s="13" t="s">
        <v>450</v>
      </c>
      <c r="B290" s="17" t="s">
        <v>616</v>
      </c>
      <c r="C290" s="17"/>
      <c r="D290" s="17"/>
      <c r="E290" s="17"/>
      <c r="F290" s="17"/>
      <c r="G290" s="17"/>
      <c r="H290" s="28"/>
      <c r="I290" s="37"/>
      <c r="J290" s="29">
        <f>SUM(J291:J294)</f>
        <v>8850.0400000000009</v>
      </c>
    </row>
    <row r="291" spans="1:10" ht="42.75" x14ac:dyDescent="0.25">
      <c r="A291" s="5" t="s">
        <v>632</v>
      </c>
      <c r="B291" s="25" t="s">
        <v>112</v>
      </c>
      <c r="C291" s="5" t="s">
        <v>351</v>
      </c>
      <c r="D291" s="6" t="s">
        <v>113</v>
      </c>
      <c r="E291" s="10">
        <v>18</v>
      </c>
      <c r="F291" s="10">
        <v>18</v>
      </c>
      <c r="G291" s="5" t="s">
        <v>1</v>
      </c>
      <c r="H291" s="7">
        <v>165.15</v>
      </c>
      <c r="I291" s="40">
        <f t="shared" ref="I291:I292" si="78">ROUND(IF(C291="FDE", (H291/1.195)*(1+$B$13), H291*(1+$B$13)),2)</f>
        <v>198.74</v>
      </c>
      <c r="J291" s="8">
        <f t="shared" ref="J291:J292" si="79">ROUND(F291*I291,2)</f>
        <v>3577.32</v>
      </c>
    </row>
    <row r="292" spans="1:10" ht="42.75" x14ac:dyDescent="0.25">
      <c r="A292" s="5" t="s">
        <v>633</v>
      </c>
      <c r="B292" s="19" t="s">
        <v>110</v>
      </c>
      <c r="C292" s="5" t="s">
        <v>351</v>
      </c>
      <c r="D292" s="6" t="s">
        <v>111</v>
      </c>
      <c r="E292" s="10">
        <v>15</v>
      </c>
      <c r="F292" s="10">
        <v>15</v>
      </c>
      <c r="G292" s="5" t="s">
        <v>1</v>
      </c>
      <c r="H292" s="7">
        <v>127.65</v>
      </c>
      <c r="I292" s="40">
        <f t="shared" si="78"/>
        <v>153.61000000000001</v>
      </c>
      <c r="J292" s="8">
        <f t="shared" si="79"/>
        <v>2304.15</v>
      </c>
    </row>
    <row r="293" spans="1:10" ht="57" x14ac:dyDescent="0.25">
      <c r="A293" s="5" t="s">
        <v>634</v>
      </c>
      <c r="B293" s="19" t="s">
        <v>114</v>
      </c>
      <c r="C293" s="5" t="s">
        <v>351</v>
      </c>
      <c r="D293" s="6" t="s">
        <v>825</v>
      </c>
      <c r="E293" s="10">
        <v>2.2824999999999998</v>
      </c>
      <c r="F293" s="10">
        <v>2.2799999999999998</v>
      </c>
      <c r="G293" s="5" t="s">
        <v>4</v>
      </c>
      <c r="H293" s="7">
        <v>152.41999999999999</v>
      </c>
      <c r="I293" s="40">
        <f t="shared" ref="I293" si="80">ROUND(IF(C293="FDE", (H293/1.195)*(1+$B$13), H293*(1+$B$13)),2)</f>
        <v>183.42</v>
      </c>
      <c r="J293" s="8">
        <f t="shared" ref="J293" si="81">ROUND(F293*I293,2)</f>
        <v>418.2</v>
      </c>
    </row>
    <row r="294" spans="1:10" ht="85.5" x14ac:dyDescent="0.25">
      <c r="A294" s="5" t="s">
        <v>757</v>
      </c>
      <c r="B294" s="25" t="s">
        <v>87</v>
      </c>
      <c r="C294" s="5" t="s">
        <v>351</v>
      </c>
      <c r="D294" s="6" t="s">
        <v>826</v>
      </c>
      <c r="E294" s="10">
        <v>1.9200000000000004</v>
      </c>
      <c r="F294" s="10">
        <v>1.92</v>
      </c>
      <c r="G294" s="5" t="s">
        <v>4</v>
      </c>
      <c r="H294" s="7">
        <v>1103.81</v>
      </c>
      <c r="I294" s="40">
        <f t="shared" ref="I294" si="82">ROUND(IF(C294="FDE", (H294/1.195)*(1+$B$13), H294*(1+$B$13)),2)</f>
        <v>1328.32</v>
      </c>
      <c r="J294" s="8">
        <f t="shared" ref="J294" si="83">ROUND(F294*I294,2)</f>
        <v>2550.37</v>
      </c>
    </row>
    <row r="295" spans="1:10" x14ac:dyDescent="0.25">
      <c r="A295" s="13" t="s">
        <v>451</v>
      </c>
      <c r="B295" s="17" t="s">
        <v>523</v>
      </c>
      <c r="C295" s="17"/>
      <c r="D295" s="17"/>
      <c r="E295" s="17"/>
      <c r="F295" s="17"/>
      <c r="G295" s="17"/>
      <c r="H295" s="14"/>
      <c r="I295" s="39"/>
      <c r="J295" s="29">
        <f>SUM(J296:J305)</f>
        <v>29866.7</v>
      </c>
    </row>
    <row r="296" spans="1:10" ht="42.75" x14ac:dyDescent="0.25">
      <c r="A296" s="5" t="s">
        <v>646</v>
      </c>
      <c r="B296" s="25" t="s">
        <v>294</v>
      </c>
      <c r="C296" s="5" t="s">
        <v>351</v>
      </c>
      <c r="D296" s="6" t="s">
        <v>295</v>
      </c>
      <c r="E296" s="10">
        <v>140</v>
      </c>
      <c r="F296" s="10">
        <v>140</v>
      </c>
      <c r="G296" s="5" t="s">
        <v>5</v>
      </c>
      <c r="H296" s="7">
        <v>50.85</v>
      </c>
      <c r="I296" s="40">
        <f t="shared" si="62"/>
        <v>61.19</v>
      </c>
      <c r="J296" s="8">
        <f t="shared" si="63"/>
        <v>8566.6</v>
      </c>
    </row>
    <row r="297" spans="1:10" ht="28.5" x14ac:dyDescent="0.25">
      <c r="A297" s="5" t="s">
        <v>647</v>
      </c>
      <c r="B297" s="19" t="s">
        <v>292</v>
      </c>
      <c r="C297" s="5" t="s">
        <v>351</v>
      </c>
      <c r="D297" s="6" t="s">
        <v>293</v>
      </c>
      <c r="E297" s="10">
        <v>160</v>
      </c>
      <c r="F297" s="10">
        <v>160</v>
      </c>
      <c r="G297" s="5" t="s">
        <v>5</v>
      </c>
      <c r="H297" s="7">
        <v>31.25</v>
      </c>
      <c r="I297" s="40">
        <f t="shared" si="62"/>
        <v>37.61</v>
      </c>
      <c r="J297" s="8">
        <f t="shared" si="63"/>
        <v>6017.6</v>
      </c>
    </row>
    <row r="298" spans="1:10" ht="57" x14ac:dyDescent="0.25">
      <c r="A298" s="5" t="s">
        <v>648</v>
      </c>
      <c r="B298" s="25" t="s">
        <v>317</v>
      </c>
      <c r="C298" s="5" t="s">
        <v>351</v>
      </c>
      <c r="D298" s="6" t="s">
        <v>827</v>
      </c>
      <c r="E298" s="10">
        <v>2</v>
      </c>
      <c r="F298" s="10">
        <v>2</v>
      </c>
      <c r="G298" s="5" t="s">
        <v>1</v>
      </c>
      <c r="H298" s="7">
        <v>2001.22</v>
      </c>
      <c r="I298" s="40">
        <f t="shared" si="62"/>
        <v>2408.27</v>
      </c>
      <c r="J298" s="8">
        <f t="shared" si="63"/>
        <v>4816.54</v>
      </c>
    </row>
    <row r="299" spans="1:10" x14ac:dyDescent="0.25">
      <c r="A299" s="5" t="s">
        <v>688</v>
      </c>
      <c r="B299" s="25" t="s">
        <v>90</v>
      </c>
      <c r="C299" s="5" t="s">
        <v>351</v>
      </c>
      <c r="D299" s="6" t="s">
        <v>91</v>
      </c>
      <c r="E299" s="10">
        <v>5</v>
      </c>
      <c r="F299" s="10">
        <v>5</v>
      </c>
      <c r="G299" s="5" t="s">
        <v>4</v>
      </c>
      <c r="H299" s="7">
        <v>147.72999999999999</v>
      </c>
      <c r="I299" s="40">
        <f t="shared" si="62"/>
        <v>177.78</v>
      </c>
      <c r="J299" s="8">
        <f t="shared" si="63"/>
        <v>888.9</v>
      </c>
    </row>
    <row r="300" spans="1:10" ht="42.75" x14ac:dyDescent="0.25">
      <c r="A300" s="5" t="s">
        <v>689</v>
      </c>
      <c r="B300" s="25" t="s">
        <v>311</v>
      </c>
      <c r="C300" s="5" t="s">
        <v>351</v>
      </c>
      <c r="D300" s="6" t="s">
        <v>312</v>
      </c>
      <c r="E300" s="10">
        <v>3</v>
      </c>
      <c r="F300" s="10">
        <v>3</v>
      </c>
      <c r="G300" s="5" t="s">
        <v>1</v>
      </c>
      <c r="H300" s="7">
        <v>108.29</v>
      </c>
      <c r="I300" s="40">
        <f t="shared" ref="I300:I305" si="84">ROUND(IF(C300="FDE", (H300/1.195)*(1+$B$13), H300*(1+$B$13)),2)</f>
        <v>130.32</v>
      </c>
      <c r="J300" s="8">
        <f t="shared" ref="J300:J305" si="85">ROUND(F300*I300,2)</f>
        <v>390.96</v>
      </c>
    </row>
    <row r="301" spans="1:10" ht="42.75" x14ac:dyDescent="0.25">
      <c r="A301" s="5" t="s">
        <v>690</v>
      </c>
      <c r="B301" s="25" t="s">
        <v>313</v>
      </c>
      <c r="C301" s="5" t="s">
        <v>351</v>
      </c>
      <c r="D301" s="6" t="s">
        <v>314</v>
      </c>
      <c r="E301" s="10">
        <v>23</v>
      </c>
      <c r="F301" s="10">
        <v>23</v>
      </c>
      <c r="G301" s="5" t="s">
        <v>1</v>
      </c>
      <c r="H301" s="7">
        <v>181</v>
      </c>
      <c r="I301" s="40">
        <f t="shared" si="84"/>
        <v>217.82</v>
      </c>
      <c r="J301" s="8">
        <f t="shared" si="85"/>
        <v>5009.8599999999997</v>
      </c>
    </row>
    <row r="302" spans="1:10" ht="42.75" x14ac:dyDescent="0.25">
      <c r="A302" s="5" t="s">
        <v>691</v>
      </c>
      <c r="B302" s="25" t="s">
        <v>315</v>
      </c>
      <c r="C302" s="5" t="s">
        <v>351</v>
      </c>
      <c r="D302" s="6" t="s">
        <v>828</v>
      </c>
      <c r="E302" s="10">
        <v>3</v>
      </c>
      <c r="F302" s="10">
        <v>3</v>
      </c>
      <c r="G302" s="5" t="s">
        <v>1</v>
      </c>
      <c r="H302" s="7">
        <v>114.83</v>
      </c>
      <c r="I302" s="40">
        <f t="shared" si="84"/>
        <v>138.19</v>
      </c>
      <c r="J302" s="8">
        <f t="shared" si="85"/>
        <v>414.57</v>
      </c>
    </row>
    <row r="303" spans="1:10" ht="57" x14ac:dyDescent="0.25">
      <c r="A303" s="5" t="s">
        <v>692</v>
      </c>
      <c r="B303" s="25" t="s">
        <v>310</v>
      </c>
      <c r="C303" s="5" t="s">
        <v>351</v>
      </c>
      <c r="D303" s="6" t="s">
        <v>829</v>
      </c>
      <c r="E303" s="10">
        <v>5</v>
      </c>
      <c r="F303" s="10">
        <v>5</v>
      </c>
      <c r="G303" s="5" t="s">
        <v>1</v>
      </c>
      <c r="H303" s="7">
        <v>276.85000000000002</v>
      </c>
      <c r="I303" s="40">
        <f t="shared" si="84"/>
        <v>333.16</v>
      </c>
      <c r="J303" s="8">
        <f t="shared" si="85"/>
        <v>1665.8</v>
      </c>
    </row>
    <row r="304" spans="1:10" ht="42.75" x14ac:dyDescent="0.25">
      <c r="A304" s="5" t="s">
        <v>693</v>
      </c>
      <c r="B304" s="25" t="s">
        <v>316</v>
      </c>
      <c r="C304" s="5" t="s">
        <v>351</v>
      </c>
      <c r="D304" s="6" t="s">
        <v>830</v>
      </c>
      <c r="E304" s="10">
        <v>5</v>
      </c>
      <c r="F304" s="10">
        <v>5</v>
      </c>
      <c r="G304" s="5" t="s">
        <v>1</v>
      </c>
      <c r="H304" s="7">
        <v>243.6</v>
      </c>
      <c r="I304" s="40">
        <f t="shared" si="84"/>
        <v>293.14999999999998</v>
      </c>
      <c r="J304" s="8">
        <f t="shared" si="85"/>
        <v>1465.75</v>
      </c>
    </row>
    <row r="305" spans="1:10" x14ac:dyDescent="0.25">
      <c r="A305" s="5" t="s">
        <v>694</v>
      </c>
      <c r="B305" s="25" t="s">
        <v>318</v>
      </c>
      <c r="C305" s="5" t="s">
        <v>351</v>
      </c>
      <c r="D305" s="6" t="s">
        <v>319</v>
      </c>
      <c r="E305" s="10">
        <v>2</v>
      </c>
      <c r="F305" s="10">
        <v>2</v>
      </c>
      <c r="G305" s="5" t="s">
        <v>1</v>
      </c>
      <c r="H305" s="7">
        <v>261.81</v>
      </c>
      <c r="I305" s="40">
        <f t="shared" si="84"/>
        <v>315.06</v>
      </c>
      <c r="J305" s="8">
        <f t="shared" si="85"/>
        <v>630.12</v>
      </c>
    </row>
    <row r="306" spans="1:10" x14ac:dyDescent="0.25">
      <c r="A306" s="13" t="s">
        <v>452</v>
      </c>
      <c r="B306" s="17" t="s">
        <v>524</v>
      </c>
      <c r="C306" s="17"/>
      <c r="D306" s="17"/>
      <c r="E306" s="17"/>
      <c r="F306" s="17"/>
      <c r="G306" s="17"/>
      <c r="H306" s="14"/>
      <c r="I306" s="39"/>
      <c r="J306" s="29">
        <f>SUM(J307:J313)</f>
        <v>38168.71</v>
      </c>
    </row>
    <row r="307" spans="1:10" ht="28.5" x14ac:dyDescent="0.25">
      <c r="A307" s="5" t="s">
        <v>658</v>
      </c>
      <c r="B307" s="25" t="s">
        <v>478</v>
      </c>
      <c r="C307" s="5" t="s">
        <v>426</v>
      </c>
      <c r="D307" s="6" t="s">
        <v>540</v>
      </c>
      <c r="E307" s="10">
        <v>12</v>
      </c>
      <c r="F307" s="10">
        <v>12</v>
      </c>
      <c r="G307" s="5" t="s">
        <v>1</v>
      </c>
      <c r="H307" s="7">
        <v>1210.23</v>
      </c>
      <c r="I307" s="40">
        <f t="shared" si="62"/>
        <v>1218.74</v>
      </c>
      <c r="J307" s="8">
        <f t="shared" si="63"/>
        <v>14624.88</v>
      </c>
    </row>
    <row r="308" spans="1:10" ht="57" x14ac:dyDescent="0.25">
      <c r="A308" s="5" t="s">
        <v>659</v>
      </c>
      <c r="B308" s="25" t="s">
        <v>300</v>
      </c>
      <c r="C308" s="5" t="s">
        <v>351</v>
      </c>
      <c r="D308" s="6" t="s">
        <v>301</v>
      </c>
      <c r="E308" s="10">
        <v>160</v>
      </c>
      <c r="F308" s="10">
        <v>160</v>
      </c>
      <c r="G308" s="5" t="s">
        <v>5</v>
      </c>
      <c r="H308" s="7">
        <v>77.86</v>
      </c>
      <c r="I308" s="40">
        <f t="shared" si="62"/>
        <v>93.7</v>
      </c>
      <c r="J308" s="8">
        <f t="shared" si="63"/>
        <v>14992</v>
      </c>
    </row>
    <row r="309" spans="1:10" ht="57" x14ac:dyDescent="0.25">
      <c r="A309" s="5" t="s">
        <v>660</v>
      </c>
      <c r="B309" s="25" t="s">
        <v>296</v>
      </c>
      <c r="C309" s="5" t="s">
        <v>351</v>
      </c>
      <c r="D309" s="6" t="s">
        <v>297</v>
      </c>
      <c r="E309" s="10">
        <v>100</v>
      </c>
      <c r="F309" s="10">
        <v>100</v>
      </c>
      <c r="G309" s="5" t="s">
        <v>5</v>
      </c>
      <c r="H309" s="7">
        <v>44.97</v>
      </c>
      <c r="I309" s="40">
        <f t="shared" si="62"/>
        <v>54.12</v>
      </c>
      <c r="J309" s="8">
        <f t="shared" si="63"/>
        <v>5412</v>
      </c>
    </row>
    <row r="310" spans="1:10" ht="42.75" x14ac:dyDescent="0.25">
      <c r="A310" s="5" t="s">
        <v>661</v>
      </c>
      <c r="B310" s="25" t="s">
        <v>469</v>
      </c>
      <c r="C310" s="5" t="s">
        <v>426</v>
      </c>
      <c r="D310" s="6" t="s">
        <v>831</v>
      </c>
      <c r="E310" s="10">
        <v>16</v>
      </c>
      <c r="F310" s="10">
        <v>16</v>
      </c>
      <c r="G310" s="5" t="s">
        <v>1</v>
      </c>
      <c r="H310" s="7">
        <v>84.08</v>
      </c>
      <c r="I310" s="40">
        <f t="shared" si="62"/>
        <v>84.67</v>
      </c>
      <c r="J310" s="8">
        <f t="shared" si="63"/>
        <v>1354.72</v>
      </c>
    </row>
    <row r="311" spans="1:10" ht="28.5" x14ac:dyDescent="0.25">
      <c r="A311" s="5" t="s">
        <v>662</v>
      </c>
      <c r="B311" s="25" t="s">
        <v>323</v>
      </c>
      <c r="C311" s="5" t="s">
        <v>351</v>
      </c>
      <c r="D311" s="6" t="s">
        <v>324</v>
      </c>
      <c r="E311" s="10">
        <v>2</v>
      </c>
      <c r="F311" s="10">
        <v>2</v>
      </c>
      <c r="G311" s="5" t="s">
        <v>1</v>
      </c>
      <c r="H311" s="7">
        <v>84.62</v>
      </c>
      <c r="I311" s="40">
        <f t="shared" ref="I311" si="86">ROUND(IF(C311="FDE", (H311/1.195)*(1+$B$13), H311*(1+$B$13)),2)</f>
        <v>101.83</v>
      </c>
      <c r="J311" s="8">
        <f t="shared" ref="J311" si="87">ROUND(F311*I311,2)</f>
        <v>203.66</v>
      </c>
    </row>
    <row r="312" spans="1:10" ht="42.75" x14ac:dyDescent="0.25">
      <c r="A312" s="5" t="s">
        <v>663</v>
      </c>
      <c r="B312" s="25" t="s">
        <v>320</v>
      </c>
      <c r="C312" s="5" t="s">
        <v>351</v>
      </c>
      <c r="D312" s="6" t="s">
        <v>832</v>
      </c>
      <c r="E312" s="10">
        <v>10</v>
      </c>
      <c r="F312" s="10">
        <v>10</v>
      </c>
      <c r="G312" s="5" t="s">
        <v>1</v>
      </c>
      <c r="H312" s="7">
        <v>86.8</v>
      </c>
      <c r="I312" s="40">
        <f t="shared" si="62"/>
        <v>104.46</v>
      </c>
      <c r="J312" s="8">
        <f t="shared" si="63"/>
        <v>1044.5999999999999</v>
      </c>
    </row>
    <row r="313" spans="1:10" ht="28.5" x14ac:dyDescent="0.25">
      <c r="A313" s="5" t="s">
        <v>849</v>
      </c>
      <c r="B313" s="25" t="s">
        <v>321</v>
      </c>
      <c r="C313" s="5" t="s">
        <v>351</v>
      </c>
      <c r="D313" s="6" t="s">
        <v>322</v>
      </c>
      <c r="E313" s="10">
        <v>3</v>
      </c>
      <c r="F313" s="10">
        <v>3</v>
      </c>
      <c r="G313" s="5" t="s">
        <v>1</v>
      </c>
      <c r="H313" s="7">
        <v>148.69999999999999</v>
      </c>
      <c r="I313" s="40">
        <f t="shared" si="62"/>
        <v>178.95</v>
      </c>
      <c r="J313" s="8">
        <f t="shared" si="63"/>
        <v>536.85</v>
      </c>
    </row>
    <row r="314" spans="1:10" x14ac:dyDescent="0.25">
      <c r="A314" s="13" t="s">
        <v>453</v>
      </c>
      <c r="B314" s="17" t="s">
        <v>525</v>
      </c>
      <c r="C314" s="17"/>
      <c r="D314" s="17"/>
      <c r="E314" s="17"/>
      <c r="F314" s="17"/>
      <c r="G314" s="17"/>
      <c r="H314" s="14"/>
      <c r="I314" s="39"/>
      <c r="J314" s="29">
        <f>SUM(J315:J317)</f>
        <v>35121.78</v>
      </c>
    </row>
    <row r="315" spans="1:10" ht="28.5" x14ac:dyDescent="0.25">
      <c r="A315" s="5" t="s">
        <v>526</v>
      </c>
      <c r="B315" s="25" t="s">
        <v>477</v>
      </c>
      <c r="C315" s="5" t="s">
        <v>426</v>
      </c>
      <c r="D315" s="6" t="s">
        <v>425</v>
      </c>
      <c r="E315" s="10">
        <v>22</v>
      </c>
      <c r="F315" s="10">
        <v>22</v>
      </c>
      <c r="G315" s="5" t="s">
        <v>1</v>
      </c>
      <c r="H315" s="7">
        <v>385.98</v>
      </c>
      <c r="I315" s="40">
        <f t="shared" si="62"/>
        <v>388.69</v>
      </c>
      <c r="J315" s="8">
        <f t="shared" si="63"/>
        <v>8551.18</v>
      </c>
    </row>
    <row r="316" spans="1:10" ht="28.5" x14ac:dyDescent="0.25">
      <c r="A316" s="5" t="s">
        <v>527</v>
      </c>
      <c r="B316" s="25" t="s">
        <v>468</v>
      </c>
      <c r="C316" s="5" t="s">
        <v>426</v>
      </c>
      <c r="D316" s="6" t="s">
        <v>417</v>
      </c>
      <c r="E316" s="10">
        <v>160</v>
      </c>
      <c r="F316" s="10">
        <v>160</v>
      </c>
      <c r="G316" s="5" t="s">
        <v>5</v>
      </c>
      <c r="H316" s="7">
        <v>138.59</v>
      </c>
      <c r="I316" s="40">
        <f t="shared" si="62"/>
        <v>139.56</v>
      </c>
      <c r="J316" s="8">
        <f t="shared" si="63"/>
        <v>22329.599999999999</v>
      </c>
    </row>
    <row r="317" spans="1:10" ht="57" x14ac:dyDescent="0.25">
      <c r="A317" s="5" t="s">
        <v>528</v>
      </c>
      <c r="B317" s="25" t="s">
        <v>298</v>
      </c>
      <c r="C317" s="5" t="s">
        <v>351</v>
      </c>
      <c r="D317" s="6" t="s">
        <v>299</v>
      </c>
      <c r="E317" s="10">
        <v>50</v>
      </c>
      <c r="F317" s="10">
        <v>50</v>
      </c>
      <c r="G317" s="5" t="s">
        <v>5</v>
      </c>
      <c r="H317" s="7">
        <v>70.48</v>
      </c>
      <c r="I317" s="40">
        <f t="shared" si="62"/>
        <v>84.82</v>
      </c>
      <c r="J317" s="8">
        <f t="shared" si="63"/>
        <v>4241</v>
      </c>
    </row>
    <row r="318" spans="1:10" x14ac:dyDescent="0.25">
      <c r="A318" s="13" t="s">
        <v>454</v>
      </c>
      <c r="B318" s="17" t="s">
        <v>505</v>
      </c>
      <c r="C318" s="17"/>
      <c r="D318" s="17"/>
      <c r="E318" s="17"/>
      <c r="F318" s="17"/>
      <c r="G318" s="17"/>
      <c r="H318" s="14"/>
      <c r="I318" s="39"/>
      <c r="J318" s="29">
        <f>SUM(J319:J323)</f>
        <v>8948.2500000000018</v>
      </c>
    </row>
    <row r="319" spans="1:10" ht="42.75" x14ac:dyDescent="0.25">
      <c r="A319" s="5" t="s">
        <v>635</v>
      </c>
      <c r="B319" s="19" t="s">
        <v>3</v>
      </c>
      <c r="C319" s="5" t="s">
        <v>351</v>
      </c>
      <c r="D319" s="6" t="s">
        <v>833</v>
      </c>
      <c r="E319" s="10">
        <v>1</v>
      </c>
      <c r="F319" s="10">
        <v>1</v>
      </c>
      <c r="G319" s="5" t="s">
        <v>1</v>
      </c>
      <c r="H319" s="7">
        <v>1371.58</v>
      </c>
      <c r="I319" s="40">
        <f t="shared" si="62"/>
        <v>1650.56</v>
      </c>
      <c r="J319" s="8">
        <f t="shared" si="63"/>
        <v>1650.56</v>
      </c>
    </row>
    <row r="320" spans="1:10" ht="28.5" x14ac:dyDescent="0.25">
      <c r="A320" s="5" t="s">
        <v>636</v>
      </c>
      <c r="B320" s="19" t="s">
        <v>642</v>
      </c>
      <c r="C320" s="19" t="s">
        <v>643</v>
      </c>
      <c r="D320" s="6" t="s">
        <v>641</v>
      </c>
      <c r="E320" s="10">
        <v>14</v>
      </c>
      <c r="F320" s="10">
        <v>14</v>
      </c>
      <c r="G320" s="5" t="s">
        <v>0</v>
      </c>
      <c r="H320" s="7">
        <v>91.86</v>
      </c>
      <c r="I320" s="40">
        <f>ROUND(IF(C320="FDE", (H320/1.195)*(1+$B$14), H320*(1+$B$14)),2)</f>
        <v>104.57</v>
      </c>
      <c r="J320" s="8">
        <f t="shared" si="63"/>
        <v>1463.98</v>
      </c>
    </row>
    <row r="321" spans="1:10" ht="28.5" x14ac:dyDescent="0.25">
      <c r="A321" s="5" t="s">
        <v>637</v>
      </c>
      <c r="B321" s="19" t="s">
        <v>302</v>
      </c>
      <c r="C321" s="5" t="s">
        <v>351</v>
      </c>
      <c r="D321" s="6" t="s">
        <v>303</v>
      </c>
      <c r="E321" s="10">
        <v>50</v>
      </c>
      <c r="F321" s="10">
        <v>50</v>
      </c>
      <c r="G321" s="5" t="s">
        <v>5</v>
      </c>
      <c r="H321" s="7">
        <v>88.14</v>
      </c>
      <c r="I321" s="40">
        <f t="shared" si="62"/>
        <v>106.07</v>
      </c>
      <c r="J321" s="8">
        <f t="shared" si="63"/>
        <v>5303.5</v>
      </c>
    </row>
    <row r="322" spans="1:10" ht="42.75" x14ac:dyDescent="0.25">
      <c r="A322" s="5" t="s">
        <v>638</v>
      </c>
      <c r="B322" s="19" t="s">
        <v>308</v>
      </c>
      <c r="C322" s="5" t="s">
        <v>351</v>
      </c>
      <c r="D322" s="6" t="s">
        <v>309</v>
      </c>
      <c r="E322" s="10">
        <v>1</v>
      </c>
      <c r="F322" s="10">
        <v>1</v>
      </c>
      <c r="G322" s="5" t="s">
        <v>1</v>
      </c>
      <c r="H322" s="7">
        <v>53.74</v>
      </c>
      <c r="I322" s="40">
        <f t="shared" si="62"/>
        <v>64.67</v>
      </c>
      <c r="J322" s="8">
        <f t="shared" si="63"/>
        <v>64.67</v>
      </c>
    </row>
    <row r="323" spans="1:10" ht="28.5" x14ac:dyDescent="0.25">
      <c r="A323" s="5" t="s">
        <v>640</v>
      </c>
      <c r="B323" s="19" t="s">
        <v>644</v>
      </c>
      <c r="C323" s="19" t="s">
        <v>643</v>
      </c>
      <c r="D323" s="6" t="s">
        <v>645</v>
      </c>
      <c r="E323" s="10">
        <v>2</v>
      </c>
      <c r="F323" s="10">
        <v>2</v>
      </c>
      <c r="G323" s="5" t="s">
        <v>0</v>
      </c>
      <c r="H323" s="7">
        <v>204.47000000000003</v>
      </c>
      <c r="I323" s="40">
        <f>ROUND(IF(C323="FDE", (H323/1.195)*(1+$B$14), H323*(1+$B$14)),2)</f>
        <v>232.77</v>
      </c>
      <c r="J323" s="8">
        <f t="shared" ref="J323" si="88">ROUND(F323*I323,2)</f>
        <v>465.54</v>
      </c>
    </row>
    <row r="324" spans="1:10" x14ac:dyDescent="0.25">
      <c r="A324" s="13" t="s">
        <v>455</v>
      </c>
      <c r="B324" s="17" t="s">
        <v>619</v>
      </c>
      <c r="C324" s="17"/>
      <c r="D324" s="17"/>
      <c r="E324" s="17"/>
      <c r="F324" s="17"/>
      <c r="G324" s="17"/>
      <c r="H324" s="14"/>
      <c r="I324" s="39"/>
      <c r="J324" s="29">
        <f>SUM(J325:J339)</f>
        <v>111547.54000000002</v>
      </c>
    </row>
    <row r="325" spans="1:10" ht="57" x14ac:dyDescent="0.25">
      <c r="A325" s="5" t="s">
        <v>695</v>
      </c>
      <c r="B325" s="19" t="s">
        <v>48</v>
      </c>
      <c r="C325" s="5" t="s">
        <v>351</v>
      </c>
      <c r="D325" s="6" t="s">
        <v>834</v>
      </c>
      <c r="E325" s="10">
        <v>21</v>
      </c>
      <c r="F325" s="10">
        <v>21</v>
      </c>
      <c r="G325" s="5" t="s">
        <v>5</v>
      </c>
      <c r="H325" s="7">
        <v>65.87</v>
      </c>
      <c r="I325" s="40">
        <f t="shared" ref="I325:I329" si="89">ROUND(IF(C325="FDE", (H325/1.195)*(1+$B$13), H325*(1+$B$13)),2)</f>
        <v>79.27</v>
      </c>
      <c r="J325" s="8">
        <f t="shared" ref="J325:J329" si="90">ROUND(F325*I325,2)</f>
        <v>1664.67</v>
      </c>
    </row>
    <row r="326" spans="1:10" x14ac:dyDescent="0.25">
      <c r="A326" s="5" t="s">
        <v>696</v>
      </c>
      <c r="B326" s="19" t="s">
        <v>36</v>
      </c>
      <c r="C326" s="5" t="s">
        <v>351</v>
      </c>
      <c r="D326" s="6" t="s">
        <v>37</v>
      </c>
      <c r="E326" s="10">
        <v>0.8576547944300138</v>
      </c>
      <c r="F326" s="10">
        <v>0.86</v>
      </c>
      <c r="G326" s="5" t="s">
        <v>6</v>
      </c>
      <c r="H326" s="7">
        <v>12.22</v>
      </c>
      <c r="I326" s="40">
        <f t="shared" si="89"/>
        <v>14.71</v>
      </c>
      <c r="J326" s="8">
        <f t="shared" si="90"/>
        <v>12.65</v>
      </c>
    </row>
    <row r="327" spans="1:10" ht="57" x14ac:dyDescent="0.25">
      <c r="A327" s="5" t="s">
        <v>697</v>
      </c>
      <c r="B327" s="19" t="s">
        <v>30</v>
      </c>
      <c r="C327" s="5" t="s">
        <v>351</v>
      </c>
      <c r="D327" s="6" t="s">
        <v>31</v>
      </c>
      <c r="E327" s="10">
        <v>0.8576547944300138</v>
      </c>
      <c r="F327" s="10">
        <v>0.86</v>
      </c>
      <c r="G327" s="5" t="s">
        <v>6</v>
      </c>
      <c r="H327" s="7">
        <v>35.090000000000003</v>
      </c>
      <c r="I327" s="40">
        <f t="shared" si="89"/>
        <v>42.23</v>
      </c>
      <c r="J327" s="8">
        <f t="shared" si="90"/>
        <v>36.32</v>
      </c>
    </row>
    <row r="328" spans="1:10" ht="28.5" x14ac:dyDescent="0.25">
      <c r="A328" s="5" t="s">
        <v>698</v>
      </c>
      <c r="B328" s="19" t="s">
        <v>406</v>
      </c>
      <c r="C328" s="27" t="s">
        <v>498</v>
      </c>
      <c r="D328" s="6" t="s">
        <v>548</v>
      </c>
      <c r="E328" s="10">
        <v>41.82</v>
      </c>
      <c r="F328" s="10">
        <v>41.82</v>
      </c>
      <c r="G328" s="5" t="s">
        <v>479</v>
      </c>
      <c r="H328" s="7">
        <v>149</v>
      </c>
      <c r="I328" s="40">
        <f t="shared" si="89"/>
        <v>179.31</v>
      </c>
      <c r="J328" s="8">
        <f t="shared" si="90"/>
        <v>7498.74</v>
      </c>
    </row>
    <row r="329" spans="1:10" ht="57" x14ac:dyDescent="0.25">
      <c r="A329" s="5" t="s">
        <v>699</v>
      </c>
      <c r="B329" s="19" t="s">
        <v>138</v>
      </c>
      <c r="C329" s="5" t="s">
        <v>351</v>
      </c>
      <c r="D329" s="6" t="s">
        <v>835</v>
      </c>
      <c r="E329" s="10">
        <v>75.810999999999993</v>
      </c>
      <c r="F329" s="10">
        <v>75.81</v>
      </c>
      <c r="G329" s="5" t="s">
        <v>4</v>
      </c>
      <c r="H329" s="31">
        <v>448.01</v>
      </c>
      <c r="I329" s="40">
        <f t="shared" si="89"/>
        <v>539.14</v>
      </c>
      <c r="J329" s="8">
        <f t="shared" si="90"/>
        <v>40872.199999999997</v>
      </c>
    </row>
    <row r="330" spans="1:10" ht="57" x14ac:dyDescent="0.25">
      <c r="A330" s="5" t="s">
        <v>700</v>
      </c>
      <c r="B330" s="19" t="s">
        <v>139</v>
      </c>
      <c r="C330" s="5" t="s">
        <v>351</v>
      </c>
      <c r="D330" s="6" t="s">
        <v>836</v>
      </c>
      <c r="E330" s="10">
        <v>24</v>
      </c>
      <c r="F330" s="10">
        <v>24</v>
      </c>
      <c r="G330" s="5" t="s">
        <v>4</v>
      </c>
      <c r="H330" s="7">
        <v>1411.79</v>
      </c>
      <c r="I330" s="40">
        <f t="shared" ref="I330:I344" si="91">ROUND(IF(C330="FDE", (H330/1.195)*(1+$B$13), H330*(1+$B$13)),2)</f>
        <v>1698.95</v>
      </c>
      <c r="J330" s="8">
        <f t="shared" ref="J330:J344" si="92">ROUND(F330*I330,2)</f>
        <v>40774.800000000003</v>
      </c>
    </row>
    <row r="331" spans="1:10" ht="57" x14ac:dyDescent="0.25">
      <c r="A331" s="5" t="s">
        <v>701</v>
      </c>
      <c r="B331" s="19" t="s">
        <v>139</v>
      </c>
      <c r="C331" s="5" t="s">
        <v>351</v>
      </c>
      <c r="D331" s="6" t="s">
        <v>837</v>
      </c>
      <c r="E331" s="10">
        <v>4.8</v>
      </c>
      <c r="F331" s="10">
        <v>4.8</v>
      </c>
      <c r="G331" s="5" t="s">
        <v>4</v>
      </c>
      <c r="H331" s="7">
        <v>1411.79</v>
      </c>
      <c r="I331" s="40">
        <f t="shared" ref="I331" si="93">ROUND(IF(C331="FDE", (H331/1.195)*(1+$B$13), H331*(1+$B$13)),2)</f>
        <v>1698.95</v>
      </c>
      <c r="J331" s="8">
        <f t="shared" ref="J331" si="94">ROUND(F331*I331,2)</f>
        <v>8154.96</v>
      </c>
    </row>
    <row r="332" spans="1:10" ht="28.5" x14ac:dyDescent="0.25">
      <c r="A332" s="5" t="s">
        <v>702</v>
      </c>
      <c r="B332" s="19" t="s">
        <v>32</v>
      </c>
      <c r="C332" s="5" t="s">
        <v>351</v>
      </c>
      <c r="D332" s="6" t="s">
        <v>838</v>
      </c>
      <c r="E332" s="10">
        <v>6.1865000000000006</v>
      </c>
      <c r="F332" s="10">
        <v>6.19</v>
      </c>
      <c r="G332" s="5" t="s">
        <v>6</v>
      </c>
      <c r="H332" s="7">
        <v>50.9</v>
      </c>
      <c r="I332" s="40">
        <f t="shared" si="91"/>
        <v>61.25</v>
      </c>
      <c r="J332" s="8">
        <f t="shared" si="92"/>
        <v>379.14</v>
      </c>
    </row>
    <row r="333" spans="1:10" x14ac:dyDescent="0.25">
      <c r="A333" s="5" t="s">
        <v>703</v>
      </c>
      <c r="B333" s="19" t="s">
        <v>36</v>
      </c>
      <c r="C333" s="5" t="s">
        <v>351</v>
      </c>
      <c r="D333" s="6" t="s">
        <v>37</v>
      </c>
      <c r="E333" s="10">
        <v>8.0424500000000005</v>
      </c>
      <c r="F333" s="10">
        <v>8.0399999999999991</v>
      </c>
      <c r="G333" s="5" t="s">
        <v>6</v>
      </c>
      <c r="H333" s="7">
        <v>12.22</v>
      </c>
      <c r="I333" s="40">
        <f t="shared" si="91"/>
        <v>14.71</v>
      </c>
      <c r="J333" s="8">
        <f t="shared" si="92"/>
        <v>118.27</v>
      </c>
    </row>
    <row r="334" spans="1:10" ht="57" x14ac:dyDescent="0.25">
      <c r="A334" s="5" t="s">
        <v>704</v>
      </c>
      <c r="B334" s="19" t="s">
        <v>30</v>
      </c>
      <c r="C334" s="5" t="s">
        <v>351</v>
      </c>
      <c r="D334" s="6" t="s">
        <v>31</v>
      </c>
      <c r="E334" s="10">
        <v>8.0424500000000005</v>
      </c>
      <c r="F334" s="10">
        <v>8.0399999999999991</v>
      </c>
      <c r="G334" s="5" t="s">
        <v>6</v>
      </c>
      <c r="H334" s="7">
        <v>35.090000000000003</v>
      </c>
      <c r="I334" s="40">
        <f t="shared" si="91"/>
        <v>42.23</v>
      </c>
      <c r="J334" s="8">
        <f t="shared" si="92"/>
        <v>339.53</v>
      </c>
    </row>
    <row r="335" spans="1:10" x14ac:dyDescent="0.25">
      <c r="A335" s="5" t="s">
        <v>705</v>
      </c>
      <c r="B335" s="19" t="s">
        <v>47</v>
      </c>
      <c r="C335" s="5" t="s">
        <v>351</v>
      </c>
      <c r="D335" s="6" t="s">
        <v>839</v>
      </c>
      <c r="E335" s="10">
        <v>6.1865000000000006</v>
      </c>
      <c r="F335" s="10">
        <v>6.19</v>
      </c>
      <c r="G335" s="5" t="s">
        <v>6</v>
      </c>
      <c r="H335" s="7">
        <v>193.79</v>
      </c>
      <c r="I335" s="40">
        <f t="shared" si="91"/>
        <v>233.21</v>
      </c>
      <c r="J335" s="8">
        <f t="shared" si="92"/>
        <v>1443.57</v>
      </c>
    </row>
    <row r="336" spans="1:10" ht="42.75" x14ac:dyDescent="0.25">
      <c r="A336" s="5" t="s">
        <v>706</v>
      </c>
      <c r="B336" s="19" t="s">
        <v>77</v>
      </c>
      <c r="C336" s="5" t="s">
        <v>351</v>
      </c>
      <c r="D336" s="6" t="s">
        <v>840</v>
      </c>
      <c r="E336" s="10">
        <v>6.1865000000000006</v>
      </c>
      <c r="F336" s="10">
        <v>6.19</v>
      </c>
      <c r="G336" s="5" t="s">
        <v>6</v>
      </c>
      <c r="H336" s="7">
        <v>863.83</v>
      </c>
      <c r="I336" s="40">
        <f t="shared" si="91"/>
        <v>1039.53</v>
      </c>
      <c r="J336" s="8">
        <f t="shared" si="92"/>
        <v>6434.69</v>
      </c>
    </row>
    <row r="337" spans="1:10" ht="28.5" x14ac:dyDescent="0.25">
      <c r="A337" s="5" t="s">
        <v>707</v>
      </c>
      <c r="B337" s="19" t="s">
        <v>46</v>
      </c>
      <c r="C337" s="5" t="s">
        <v>351</v>
      </c>
      <c r="D337" s="6" t="s">
        <v>841</v>
      </c>
      <c r="E337" s="10">
        <v>120.0181</v>
      </c>
      <c r="F337" s="10">
        <v>120.02</v>
      </c>
      <c r="G337" s="5" t="s">
        <v>25</v>
      </c>
      <c r="H337" s="7">
        <v>11.52</v>
      </c>
      <c r="I337" s="40">
        <f t="shared" ref="I337:I338" si="95">ROUND(IF(C337="FDE", (H337/1.195)*(1+$B$13), H337*(1+$B$13)),2)</f>
        <v>13.86</v>
      </c>
      <c r="J337" s="8">
        <f t="shared" ref="J337:J338" si="96">ROUND(F337*I337,2)</f>
        <v>1663.48</v>
      </c>
    </row>
    <row r="338" spans="1:10" ht="42.75" x14ac:dyDescent="0.25">
      <c r="A338" s="5" t="s">
        <v>739</v>
      </c>
      <c r="B338" s="19" t="s">
        <v>52</v>
      </c>
      <c r="C338" s="5" t="s">
        <v>351</v>
      </c>
      <c r="D338" s="6" t="s">
        <v>842</v>
      </c>
      <c r="E338" s="10">
        <v>3.2</v>
      </c>
      <c r="F338" s="10">
        <v>3.2</v>
      </c>
      <c r="G338" s="5" t="s">
        <v>4</v>
      </c>
      <c r="H338" s="7">
        <v>442.29</v>
      </c>
      <c r="I338" s="40">
        <f t="shared" si="95"/>
        <v>532.25</v>
      </c>
      <c r="J338" s="8">
        <f t="shared" si="96"/>
        <v>1703.2</v>
      </c>
    </row>
    <row r="339" spans="1:10" ht="28.5" x14ac:dyDescent="0.25">
      <c r="A339" s="5" t="s">
        <v>740</v>
      </c>
      <c r="B339" s="19" t="s">
        <v>137</v>
      </c>
      <c r="C339" s="5" t="s">
        <v>351</v>
      </c>
      <c r="D339" s="6" t="s">
        <v>531</v>
      </c>
      <c r="E339" s="10">
        <v>4</v>
      </c>
      <c r="F339" s="10">
        <v>4</v>
      </c>
      <c r="G339" s="5" t="s">
        <v>1</v>
      </c>
      <c r="H339" s="7">
        <v>93.76</v>
      </c>
      <c r="I339" s="40">
        <f t="shared" ref="I339" si="97">ROUND(IF(C339="FDE", (H339/1.195)*(1+$B$13), H339*(1+$B$13)),2)</f>
        <v>112.83</v>
      </c>
      <c r="J339" s="8">
        <f t="shared" ref="J339" si="98">ROUND(F339*I339,2)</f>
        <v>451.32</v>
      </c>
    </row>
    <row r="340" spans="1:10" x14ac:dyDescent="0.25">
      <c r="A340" s="13" t="s">
        <v>456</v>
      </c>
      <c r="B340" s="17" t="s">
        <v>617</v>
      </c>
      <c r="C340" s="17"/>
      <c r="D340" s="17"/>
      <c r="E340" s="17"/>
      <c r="F340" s="17"/>
      <c r="G340" s="17"/>
      <c r="H340" s="30"/>
      <c r="I340" s="38"/>
      <c r="J340" s="29">
        <f>SUM(J341:J344)</f>
        <v>4125.17</v>
      </c>
    </row>
    <row r="341" spans="1:10" ht="28.5" x14ac:dyDescent="0.25">
      <c r="A341" s="5" t="s">
        <v>649</v>
      </c>
      <c r="B341" s="19" t="s">
        <v>325</v>
      </c>
      <c r="C341" s="5" t="s">
        <v>351</v>
      </c>
      <c r="D341" s="6" t="s">
        <v>326</v>
      </c>
      <c r="E341" s="10">
        <v>4</v>
      </c>
      <c r="F341" s="10">
        <v>4</v>
      </c>
      <c r="G341" s="5" t="s">
        <v>1</v>
      </c>
      <c r="H341" s="7">
        <v>282.97000000000003</v>
      </c>
      <c r="I341" s="40">
        <f t="shared" si="91"/>
        <v>340.53</v>
      </c>
      <c r="J341" s="8">
        <f t="shared" si="92"/>
        <v>1362.12</v>
      </c>
    </row>
    <row r="342" spans="1:10" ht="57" x14ac:dyDescent="0.25">
      <c r="A342" s="5" t="s">
        <v>651</v>
      </c>
      <c r="B342" s="19" t="s">
        <v>345</v>
      </c>
      <c r="C342" s="5" t="s">
        <v>351</v>
      </c>
      <c r="D342" s="6" t="s">
        <v>346</v>
      </c>
      <c r="E342" s="10">
        <v>4</v>
      </c>
      <c r="F342" s="10">
        <v>4</v>
      </c>
      <c r="G342" s="5" t="s">
        <v>1</v>
      </c>
      <c r="H342" s="7">
        <v>15.53</v>
      </c>
      <c r="I342" s="40">
        <f t="shared" si="91"/>
        <v>18.690000000000001</v>
      </c>
      <c r="J342" s="8">
        <f t="shared" si="92"/>
        <v>74.760000000000005</v>
      </c>
    </row>
    <row r="343" spans="1:10" ht="57" x14ac:dyDescent="0.25">
      <c r="A343" s="5" t="s">
        <v>650</v>
      </c>
      <c r="B343" s="19" t="s">
        <v>347</v>
      </c>
      <c r="C343" s="5" t="s">
        <v>351</v>
      </c>
      <c r="D343" s="6" t="s">
        <v>348</v>
      </c>
      <c r="E343" s="10">
        <v>30</v>
      </c>
      <c r="F343" s="10">
        <v>30</v>
      </c>
      <c r="G343" s="5" t="s">
        <v>1</v>
      </c>
      <c r="H343" s="7">
        <v>19.63</v>
      </c>
      <c r="I343" s="40">
        <f t="shared" si="91"/>
        <v>23.62</v>
      </c>
      <c r="J343" s="8">
        <f t="shared" si="92"/>
        <v>708.6</v>
      </c>
    </row>
    <row r="344" spans="1:10" ht="42.75" x14ac:dyDescent="0.25">
      <c r="A344" s="5" t="s">
        <v>652</v>
      </c>
      <c r="B344" s="19" t="s">
        <v>558</v>
      </c>
      <c r="C344" s="27" t="s">
        <v>498</v>
      </c>
      <c r="D344" s="6" t="s">
        <v>618</v>
      </c>
      <c r="E344" s="10">
        <v>1</v>
      </c>
      <c r="F344" s="10">
        <v>1</v>
      </c>
      <c r="G344" s="5" t="s">
        <v>8</v>
      </c>
      <c r="H344" s="7">
        <v>1645.08</v>
      </c>
      <c r="I344" s="40">
        <f t="shared" si="91"/>
        <v>1979.69</v>
      </c>
      <c r="J344" s="8">
        <f t="shared" si="92"/>
        <v>1979.69</v>
      </c>
    </row>
    <row r="345" spans="1:10" x14ac:dyDescent="0.25">
      <c r="A345" s="13" t="s">
        <v>457</v>
      </c>
      <c r="B345" s="17" t="s">
        <v>657</v>
      </c>
      <c r="C345" s="17"/>
      <c r="D345" s="17"/>
      <c r="E345" s="17"/>
      <c r="F345" s="17"/>
      <c r="G345" s="17"/>
      <c r="H345" s="28"/>
      <c r="I345" s="37"/>
      <c r="J345" s="29">
        <f>SUM(J346:J359)</f>
        <v>35709.049999999996</v>
      </c>
    </row>
    <row r="346" spans="1:10" ht="28.5" x14ac:dyDescent="0.25">
      <c r="A346" s="5" t="s">
        <v>664</v>
      </c>
      <c r="B346" s="19" t="s">
        <v>349</v>
      </c>
      <c r="C346" s="5" t="s">
        <v>351</v>
      </c>
      <c r="D346" s="6" t="s">
        <v>843</v>
      </c>
      <c r="E346" s="10">
        <v>21</v>
      </c>
      <c r="F346" s="10">
        <v>21</v>
      </c>
      <c r="G346" s="5" t="s">
        <v>1</v>
      </c>
      <c r="H346" s="7">
        <v>219.56</v>
      </c>
      <c r="I346" s="40">
        <f t="shared" ref="I346:I347" si="99">ROUND(IF(C346="FDE", (H346/1.195)*(1+$B$13), H346*(1+$B$13)),2)</f>
        <v>264.22000000000003</v>
      </c>
      <c r="J346" s="8">
        <f t="shared" ref="J346:J347" si="100">ROUND(F346*I346,2)</f>
        <v>5548.62</v>
      </c>
    </row>
    <row r="347" spans="1:10" ht="42.75" x14ac:dyDescent="0.25">
      <c r="A347" s="5" t="s">
        <v>665</v>
      </c>
      <c r="B347" s="19" t="s">
        <v>115</v>
      </c>
      <c r="C347" s="5" t="s">
        <v>351</v>
      </c>
      <c r="D347" s="6" t="s">
        <v>844</v>
      </c>
      <c r="E347" s="10">
        <v>7</v>
      </c>
      <c r="F347" s="10">
        <v>7</v>
      </c>
      <c r="G347" s="5" t="s">
        <v>1</v>
      </c>
      <c r="H347" s="7">
        <v>34.54</v>
      </c>
      <c r="I347" s="40">
        <f t="shared" si="99"/>
        <v>41.57</v>
      </c>
      <c r="J347" s="8">
        <f t="shared" si="100"/>
        <v>290.99</v>
      </c>
    </row>
    <row r="348" spans="1:10" ht="28.5" x14ac:dyDescent="0.25">
      <c r="A348" s="5" t="s">
        <v>666</v>
      </c>
      <c r="B348" s="19" t="s">
        <v>146</v>
      </c>
      <c r="C348" s="5" t="s">
        <v>351</v>
      </c>
      <c r="D348" s="6" t="s">
        <v>147</v>
      </c>
      <c r="E348" s="10">
        <v>4</v>
      </c>
      <c r="F348" s="10">
        <v>4</v>
      </c>
      <c r="G348" s="5" t="s">
        <v>1</v>
      </c>
      <c r="H348" s="7">
        <v>553.99</v>
      </c>
      <c r="I348" s="40">
        <f t="shared" ref="I348:I362" si="101">ROUND(IF(C348="FDE", (H348/1.195)*(1+$B$13), H348*(1+$B$13)),2)</f>
        <v>666.67</v>
      </c>
      <c r="J348" s="8">
        <f t="shared" ref="J348:J362" si="102">ROUND(F348*I348,2)</f>
        <v>2666.68</v>
      </c>
    </row>
    <row r="349" spans="1:10" x14ac:dyDescent="0.25">
      <c r="A349" s="5" t="s">
        <v>667</v>
      </c>
      <c r="B349" s="19" t="s">
        <v>144</v>
      </c>
      <c r="C349" s="5" t="s">
        <v>351</v>
      </c>
      <c r="D349" s="6" t="s">
        <v>145</v>
      </c>
      <c r="E349" s="10">
        <v>14.14</v>
      </c>
      <c r="F349" s="10">
        <v>14.14</v>
      </c>
      <c r="G349" s="5" t="s">
        <v>5</v>
      </c>
      <c r="H349" s="7">
        <v>217.16</v>
      </c>
      <c r="I349" s="40">
        <f t="shared" ref="I349" si="103">ROUND(IF(C349="FDE", (H349/1.195)*(1+$B$13), H349*(1+$B$13)),2)</f>
        <v>261.33</v>
      </c>
      <c r="J349" s="8">
        <f t="shared" ref="J349" si="104">ROUND(F349*I349,2)</f>
        <v>3695.21</v>
      </c>
    </row>
    <row r="350" spans="1:10" ht="28.5" x14ac:dyDescent="0.25">
      <c r="A350" s="5" t="s">
        <v>668</v>
      </c>
      <c r="B350" s="19" t="s">
        <v>137</v>
      </c>
      <c r="C350" s="5" t="s">
        <v>351</v>
      </c>
      <c r="D350" s="6" t="s">
        <v>531</v>
      </c>
      <c r="E350" s="10">
        <v>3</v>
      </c>
      <c r="F350" s="10">
        <v>3</v>
      </c>
      <c r="G350" s="5" t="s">
        <v>1</v>
      </c>
      <c r="H350" s="7">
        <v>93.76</v>
      </c>
      <c r="I350" s="40">
        <f t="shared" si="101"/>
        <v>112.83</v>
      </c>
      <c r="J350" s="8">
        <f t="shared" si="102"/>
        <v>338.49</v>
      </c>
    </row>
    <row r="351" spans="1:10" ht="28.5" x14ac:dyDescent="0.25">
      <c r="A351" s="5" t="s">
        <v>708</v>
      </c>
      <c r="B351" s="19" t="s">
        <v>133</v>
      </c>
      <c r="C351" s="5" t="s">
        <v>351</v>
      </c>
      <c r="D351" s="6" t="s">
        <v>134</v>
      </c>
      <c r="E351" s="10">
        <v>266.60000000000002</v>
      </c>
      <c r="F351" s="10">
        <v>266.60000000000002</v>
      </c>
      <c r="G351" s="5" t="s">
        <v>4</v>
      </c>
      <c r="H351" s="7">
        <v>17.239999999999998</v>
      </c>
      <c r="I351" s="40">
        <f t="shared" si="101"/>
        <v>20.75</v>
      </c>
      <c r="J351" s="8">
        <f t="shared" si="102"/>
        <v>5531.95</v>
      </c>
    </row>
    <row r="352" spans="1:10" ht="57" x14ac:dyDescent="0.25">
      <c r="A352" s="5" t="s">
        <v>709</v>
      </c>
      <c r="B352" s="19">
        <v>4741</v>
      </c>
      <c r="C352" s="5" t="s">
        <v>509</v>
      </c>
      <c r="D352" s="6" t="s">
        <v>994</v>
      </c>
      <c r="E352" s="10">
        <v>26.022500000000004</v>
      </c>
      <c r="F352" s="10">
        <v>26.02</v>
      </c>
      <c r="G352" s="5" t="s">
        <v>409</v>
      </c>
      <c r="H352" s="7" t="s">
        <v>407</v>
      </c>
      <c r="I352" s="40">
        <f t="shared" ref="I352" si="105">ROUND(IF(C352="FDE", (H352/1.195)*(1+$B$13), H352*(1+$B$13)),2)</f>
        <v>79.150000000000006</v>
      </c>
      <c r="J352" s="8">
        <f t="shared" ref="J352" si="106">ROUND(F352*I352,2)</f>
        <v>2059.48</v>
      </c>
    </row>
    <row r="353" spans="1:10" ht="114" x14ac:dyDescent="0.25">
      <c r="A353" s="5" t="s">
        <v>710</v>
      </c>
      <c r="B353" s="19" t="s">
        <v>389</v>
      </c>
      <c r="C353" s="5" t="s">
        <v>506</v>
      </c>
      <c r="D353" s="6" t="s">
        <v>845</v>
      </c>
      <c r="E353" s="10">
        <v>26.022500000000004</v>
      </c>
      <c r="F353" s="10">
        <v>26.02</v>
      </c>
      <c r="G353" s="5" t="s">
        <v>6</v>
      </c>
      <c r="H353" s="7" t="s">
        <v>860</v>
      </c>
      <c r="I353" s="40">
        <f t="shared" ref="I353" si="107">ROUND(IF(C353="FDE", (H353/1.195)*(1+$B$13), H353*(1+$B$13)),2)</f>
        <v>9.81</v>
      </c>
      <c r="J353" s="8">
        <f t="shared" ref="J353" si="108">ROUND(F353*I353,2)</f>
        <v>255.26</v>
      </c>
    </row>
    <row r="354" spans="1:10" ht="71.25" x14ac:dyDescent="0.25">
      <c r="A354" s="5" t="s">
        <v>711</v>
      </c>
      <c r="B354" s="19" t="s">
        <v>388</v>
      </c>
      <c r="C354" s="5" t="s">
        <v>506</v>
      </c>
      <c r="D354" s="6" t="s">
        <v>846</v>
      </c>
      <c r="E354" s="10">
        <v>520.45000000000005</v>
      </c>
      <c r="F354" s="10">
        <v>520.45000000000005</v>
      </c>
      <c r="G354" s="5" t="s">
        <v>28</v>
      </c>
      <c r="H354" s="7" t="s">
        <v>463</v>
      </c>
      <c r="I354" s="40">
        <f t="shared" ref="I354" si="109">ROUND(IF(C354="FDE", (H354/1.195)*(1+$B$13), H354*(1+$B$13)),2)</f>
        <v>3.8</v>
      </c>
      <c r="J354" s="8">
        <f t="shared" ref="J354" si="110">ROUND(F354*I354,2)</f>
        <v>1977.71</v>
      </c>
    </row>
    <row r="355" spans="1:10" ht="42.75" x14ac:dyDescent="0.25">
      <c r="A355" s="5" t="s">
        <v>738</v>
      </c>
      <c r="B355" s="19" t="s">
        <v>383</v>
      </c>
      <c r="C355" s="5" t="s">
        <v>506</v>
      </c>
      <c r="D355" s="6" t="s">
        <v>847</v>
      </c>
      <c r="E355" s="10">
        <v>26.022500000000004</v>
      </c>
      <c r="F355" s="10">
        <v>26.02</v>
      </c>
      <c r="G355" s="5" t="s">
        <v>6</v>
      </c>
      <c r="H355" s="7" t="s">
        <v>464</v>
      </c>
      <c r="I355" s="40">
        <f t="shared" ref="I355" si="111">ROUND(IF(C355="FDE", (H355/1.195)*(1+$B$13), H355*(1+$B$13)),2)</f>
        <v>1.81</v>
      </c>
      <c r="J355" s="8">
        <f t="shared" ref="J355" si="112">ROUND(F355*I355,2)</f>
        <v>47.1</v>
      </c>
    </row>
    <row r="356" spans="1:10" ht="57" x14ac:dyDescent="0.25">
      <c r="A356" s="5" t="s">
        <v>741</v>
      </c>
      <c r="B356" s="19" t="s">
        <v>38</v>
      </c>
      <c r="C356" s="5" t="s">
        <v>351</v>
      </c>
      <c r="D356" s="6" t="s">
        <v>848</v>
      </c>
      <c r="E356" s="10">
        <v>26.022500000000004</v>
      </c>
      <c r="F356" s="10">
        <v>26.02</v>
      </c>
      <c r="G356" s="5" t="s">
        <v>6</v>
      </c>
      <c r="H356" s="7">
        <v>17.64</v>
      </c>
      <c r="I356" s="40">
        <f t="shared" ref="I356" si="113">ROUND(IF(C356="FDE", (H356/1.195)*(1+$B$13), H356*(1+$B$13)),2)</f>
        <v>21.23</v>
      </c>
      <c r="J356" s="8">
        <f t="shared" ref="J356" si="114">ROUND(F356*I356,2)</f>
        <v>552.4</v>
      </c>
    </row>
    <row r="357" spans="1:10" ht="85.5" x14ac:dyDescent="0.25">
      <c r="A357" s="5" t="s">
        <v>742</v>
      </c>
      <c r="B357" s="19" t="s">
        <v>384</v>
      </c>
      <c r="C357" s="5" t="s">
        <v>506</v>
      </c>
      <c r="D357" s="6" t="s">
        <v>995</v>
      </c>
      <c r="E357" s="10">
        <v>45.75</v>
      </c>
      <c r="F357" s="10">
        <v>45.75</v>
      </c>
      <c r="G357" s="5" t="s">
        <v>4</v>
      </c>
      <c r="H357" s="7" t="s">
        <v>730</v>
      </c>
      <c r="I357" s="40">
        <f t="shared" ref="I357" si="115">ROUND(IF(C357="FDE", (H357/1.195)*(1+$B$13), H357*(1+$B$13)),2)</f>
        <v>103.97</v>
      </c>
      <c r="J357" s="8">
        <f t="shared" ref="J357" si="116">ROUND(F357*I357,2)</f>
        <v>4756.63</v>
      </c>
    </row>
    <row r="358" spans="1:10" x14ac:dyDescent="0.25">
      <c r="A358" s="5" t="s">
        <v>743</v>
      </c>
      <c r="B358" s="19" t="s">
        <v>135</v>
      </c>
      <c r="C358" s="5" t="s">
        <v>351</v>
      </c>
      <c r="D358" s="6" t="s">
        <v>136</v>
      </c>
      <c r="E358" s="10">
        <v>20</v>
      </c>
      <c r="F358" s="10">
        <v>20</v>
      </c>
      <c r="G358" s="5" t="s">
        <v>1</v>
      </c>
      <c r="H358" s="7">
        <v>56.52</v>
      </c>
      <c r="I358" s="40">
        <f t="shared" si="101"/>
        <v>68.02</v>
      </c>
      <c r="J358" s="8">
        <f t="shared" si="102"/>
        <v>1360.4</v>
      </c>
    </row>
    <row r="359" spans="1:10" x14ac:dyDescent="0.25">
      <c r="A359" s="5" t="s">
        <v>744</v>
      </c>
      <c r="B359" s="19" t="s">
        <v>327</v>
      </c>
      <c r="C359" s="5" t="s">
        <v>351</v>
      </c>
      <c r="D359" s="6" t="s">
        <v>328</v>
      </c>
      <c r="E359" s="10">
        <v>386.48</v>
      </c>
      <c r="F359" s="10">
        <v>386.48</v>
      </c>
      <c r="G359" s="5" t="s">
        <v>4</v>
      </c>
      <c r="H359" s="7">
        <v>14.25</v>
      </c>
      <c r="I359" s="40">
        <f t="shared" si="101"/>
        <v>17.149999999999999</v>
      </c>
      <c r="J359" s="8">
        <f t="shared" si="102"/>
        <v>6628.13</v>
      </c>
    </row>
    <row r="360" spans="1:10" x14ac:dyDescent="0.25">
      <c r="A360" s="13" t="s">
        <v>981</v>
      </c>
      <c r="B360" s="17" t="s">
        <v>982</v>
      </c>
      <c r="C360" s="17"/>
      <c r="D360" s="17"/>
      <c r="E360" s="17"/>
      <c r="F360" s="17"/>
      <c r="G360" s="17"/>
      <c r="H360" s="28"/>
      <c r="I360" s="37"/>
      <c r="J360" s="29">
        <f>J361+J362</f>
        <v>117066.4</v>
      </c>
    </row>
    <row r="361" spans="1:10" ht="42.75" x14ac:dyDescent="0.25">
      <c r="A361" s="5" t="s">
        <v>983</v>
      </c>
      <c r="B361" s="19" t="s">
        <v>391</v>
      </c>
      <c r="C361" s="5" t="s">
        <v>506</v>
      </c>
      <c r="D361" s="6" t="s">
        <v>770</v>
      </c>
      <c r="E361" s="10">
        <v>640</v>
      </c>
      <c r="F361" s="10">
        <v>640</v>
      </c>
      <c r="G361" s="5" t="s">
        <v>7</v>
      </c>
      <c r="H361" s="7" t="s">
        <v>538</v>
      </c>
      <c r="I361" s="40">
        <f t="shared" si="101"/>
        <v>35.26</v>
      </c>
      <c r="J361" s="8">
        <f t="shared" si="102"/>
        <v>22566.400000000001</v>
      </c>
    </row>
    <row r="362" spans="1:10" ht="42.75" x14ac:dyDescent="0.25">
      <c r="A362" s="5" t="s">
        <v>984</v>
      </c>
      <c r="B362" s="19" t="s">
        <v>390</v>
      </c>
      <c r="C362" s="5" t="s">
        <v>506</v>
      </c>
      <c r="D362" s="6" t="s">
        <v>771</v>
      </c>
      <c r="E362" s="10">
        <v>2100</v>
      </c>
      <c r="F362" s="10">
        <v>2100</v>
      </c>
      <c r="G362" s="5" t="s">
        <v>7</v>
      </c>
      <c r="H362" s="7" t="s">
        <v>728</v>
      </c>
      <c r="I362" s="40">
        <f t="shared" si="101"/>
        <v>45</v>
      </c>
      <c r="J362" s="8">
        <f t="shared" si="102"/>
        <v>94500</v>
      </c>
    </row>
    <row r="363" spans="1:10" x14ac:dyDescent="0.25">
      <c r="A363" s="68" t="s">
        <v>620</v>
      </c>
      <c r="B363" s="68"/>
      <c r="C363" s="68"/>
      <c r="D363" s="68"/>
      <c r="E363" s="68"/>
      <c r="F363" s="68"/>
      <c r="G363" s="68"/>
      <c r="H363" s="68"/>
      <c r="I363" s="68"/>
      <c r="J363" s="29">
        <f>J365/(1+$B$13)</f>
        <v>1737013.3122818691</v>
      </c>
    </row>
    <row r="364" spans="1:10" x14ac:dyDescent="0.25">
      <c r="A364" s="68" t="s">
        <v>621</v>
      </c>
      <c r="B364" s="68"/>
      <c r="C364" s="68"/>
      <c r="D364" s="68"/>
      <c r="E364" s="68"/>
      <c r="F364" s="68"/>
      <c r="G364" s="68"/>
      <c r="H364" s="68"/>
      <c r="I364" s="68"/>
      <c r="J364" s="29">
        <f>J365-J363</f>
        <v>353308.50771813211</v>
      </c>
    </row>
    <row r="365" spans="1:10" x14ac:dyDescent="0.25">
      <c r="A365" s="68" t="s">
        <v>622</v>
      </c>
      <c r="B365" s="68"/>
      <c r="C365" s="68"/>
      <c r="D365" s="68"/>
      <c r="E365" s="68"/>
      <c r="F365" s="68"/>
      <c r="G365" s="68"/>
      <c r="H365" s="68"/>
      <c r="I365" s="68"/>
      <c r="J365" s="29">
        <f>SUM(J19:J362)/2</f>
        <v>2090321.8200000012</v>
      </c>
    </row>
    <row r="366" spans="1:10" x14ac:dyDescent="0.25">
      <c r="A366" s="41"/>
      <c r="B366" s="42"/>
      <c r="C366" s="42"/>
      <c r="D366" s="43"/>
      <c r="E366" s="44"/>
      <c r="F366" s="42"/>
      <c r="G366" s="42"/>
      <c r="H366" s="45"/>
      <c r="I366" s="45"/>
      <c r="J366" s="42"/>
    </row>
    <row r="367" spans="1:10" x14ac:dyDescent="0.25">
      <c r="A367" s="41"/>
      <c r="B367" s="42"/>
      <c r="C367" s="42"/>
      <c r="D367" s="43"/>
      <c r="E367" s="44"/>
      <c r="F367" s="42"/>
      <c r="G367" s="42"/>
      <c r="H367" s="45"/>
      <c r="I367" s="45"/>
      <c r="J367" s="42"/>
    </row>
    <row r="368" spans="1:10" x14ac:dyDescent="0.25">
      <c r="A368" s="41"/>
      <c r="B368" s="42"/>
      <c r="C368" s="42"/>
      <c r="D368" s="43"/>
      <c r="E368" s="44"/>
      <c r="F368" s="42"/>
      <c r="G368" s="42"/>
      <c r="H368" s="45"/>
      <c r="I368" s="45"/>
      <c r="J368" s="42"/>
    </row>
    <row r="369" spans="1:10" x14ac:dyDescent="0.25">
      <c r="A369" s="41"/>
      <c r="B369" s="42"/>
      <c r="C369" s="42"/>
      <c r="D369" s="43"/>
      <c r="E369" s="44"/>
      <c r="F369" s="42"/>
      <c r="G369" s="42"/>
      <c r="H369" s="45"/>
      <c r="I369" s="45"/>
      <c r="J369" s="42"/>
    </row>
    <row r="370" spans="1:10" x14ac:dyDescent="0.25">
      <c r="A370" s="41"/>
      <c r="B370" s="42"/>
      <c r="C370" s="42"/>
      <c r="D370" s="43"/>
      <c r="E370" s="44"/>
      <c r="F370" s="42"/>
      <c r="G370" s="42"/>
      <c r="H370" s="45"/>
      <c r="I370" s="45"/>
      <c r="J370" s="42"/>
    </row>
    <row r="371" spans="1:10" x14ac:dyDescent="0.25">
      <c r="A371" s="41"/>
      <c r="B371" s="42"/>
      <c r="C371" s="42"/>
      <c r="D371" s="43"/>
      <c r="E371" s="44"/>
      <c r="F371" s="42"/>
      <c r="G371" s="42"/>
      <c r="H371" s="45"/>
      <c r="I371" s="45"/>
      <c r="J371" s="42"/>
    </row>
    <row r="372" spans="1:10" x14ac:dyDescent="0.25">
      <c r="A372" s="41"/>
      <c r="B372" s="42"/>
      <c r="C372" s="42"/>
      <c r="D372" s="43"/>
      <c r="E372" s="44"/>
      <c r="F372" s="42"/>
      <c r="G372" s="42"/>
      <c r="H372" s="45"/>
      <c r="I372" s="45"/>
      <c r="J372" s="42"/>
    </row>
    <row r="373" spans="1:10" x14ac:dyDescent="0.25">
      <c r="A373" s="50" t="s">
        <v>997</v>
      </c>
      <c r="B373" s="46"/>
      <c r="C373" s="46"/>
      <c r="D373" s="47"/>
      <c r="E373" s="48"/>
      <c r="F373" s="46"/>
      <c r="G373" s="46"/>
      <c r="H373" s="49"/>
      <c r="I373" s="49"/>
      <c r="J373" s="46"/>
    </row>
    <row r="374" spans="1:10" x14ac:dyDescent="0.25">
      <c r="A374" s="34" t="s">
        <v>751</v>
      </c>
      <c r="E374" s="11"/>
    </row>
    <row r="375" spans="1:10" x14ac:dyDescent="0.25">
      <c r="A375" s="34" t="s">
        <v>752</v>
      </c>
      <c r="E375" s="11"/>
    </row>
    <row r="376" spans="1:10" x14ac:dyDescent="0.25">
      <c r="A376" s="34" t="s">
        <v>753</v>
      </c>
      <c r="E376" s="11"/>
    </row>
    <row r="377" spans="1:10" x14ac:dyDescent="0.25">
      <c r="A377" s="34" t="s">
        <v>758</v>
      </c>
      <c r="E377" s="11"/>
    </row>
    <row r="378" spans="1:10" x14ac:dyDescent="0.25">
      <c r="A378" s="34" t="s">
        <v>754</v>
      </c>
      <c r="E378" s="11"/>
    </row>
    <row r="379" spans="1:10" x14ac:dyDescent="0.25">
      <c r="A379" s="34" t="s">
        <v>755</v>
      </c>
      <c r="E379" s="11"/>
    </row>
    <row r="380" spans="1:10" x14ac:dyDescent="0.25">
      <c r="A380" s="34" t="s">
        <v>756</v>
      </c>
      <c r="E380" s="11"/>
    </row>
    <row r="381" spans="1:10" ht="21" customHeight="1" x14ac:dyDescent="0.25">
      <c r="A381" s="67" t="s">
        <v>850</v>
      </c>
      <c r="B381" s="67"/>
      <c r="C381" s="67"/>
      <c r="D381" s="67"/>
      <c r="E381" s="67"/>
      <c r="F381" s="67"/>
      <c r="G381" s="67"/>
      <c r="H381" s="67"/>
      <c r="I381" s="67"/>
      <c r="J381" s="67"/>
    </row>
    <row r="382" spans="1:10" x14ac:dyDescent="0.25">
      <c r="E382" s="11"/>
    </row>
    <row r="383" spans="1:10" x14ac:dyDescent="0.25">
      <c r="E383" s="11"/>
    </row>
    <row r="384" spans="1:10" x14ac:dyDescent="0.25">
      <c r="E384" s="11"/>
    </row>
    <row r="385" spans="5:5" x14ac:dyDescent="0.25">
      <c r="E385" s="11"/>
    </row>
    <row r="386" spans="5:5" x14ac:dyDescent="0.25">
      <c r="E386" s="11"/>
    </row>
    <row r="387" spans="5:5" x14ac:dyDescent="0.25">
      <c r="E387" s="11"/>
    </row>
    <row r="388" spans="5:5" x14ac:dyDescent="0.25">
      <c r="E388" s="11"/>
    </row>
    <row r="389" spans="5:5" x14ac:dyDescent="0.25">
      <c r="E389" s="11"/>
    </row>
    <row r="390" spans="5:5" x14ac:dyDescent="0.25">
      <c r="E390" s="11"/>
    </row>
    <row r="391" spans="5:5" x14ac:dyDescent="0.25">
      <c r="E391" s="11"/>
    </row>
    <row r="392" spans="5:5" x14ac:dyDescent="0.25">
      <c r="E392" s="11"/>
    </row>
    <row r="393" spans="5:5" x14ac:dyDescent="0.25">
      <c r="E393" s="11"/>
    </row>
    <row r="394" spans="5:5" x14ac:dyDescent="0.25">
      <c r="E394" s="11"/>
    </row>
    <row r="395" spans="5:5" x14ac:dyDescent="0.25">
      <c r="E395" s="11"/>
    </row>
    <row r="396" spans="5:5" x14ac:dyDescent="0.25">
      <c r="E396" s="11"/>
    </row>
    <row r="397" spans="5:5" x14ac:dyDescent="0.25">
      <c r="E397" s="11"/>
    </row>
    <row r="398" spans="5:5" x14ac:dyDescent="0.25">
      <c r="E398" s="11"/>
    </row>
    <row r="399" spans="5:5" x14ac:dyDescent="0.25">
      <c r="E399" s="11"/>
    </row>
    <row r="400" spans="5:5" x14ac:dyDescent="0.25">
      <c r="E400" s="11"/>
    </row>
    <row r="401" spans="5:5" x14ac:dyDescent="0.25">
      <c r="E401" s="11"/>
    </row>
    <row r="402" spans="5:5" x14ac:dyDescent="0.25">
      <c r="E402" s="11"/>
    </row>
    <row r="403" spans="5:5" x14ac:dyDescent="0.25">
      <c r="E403" s="11"/>
    </row>
    <row r="404" spans="5:5" x14ac:dyDescent="0.25">
      <c r="E404" s="11"/>
    </row>
    <row r="405" spans="5:5" x14ac:dyDescent="0.25">
      <c r="E405" s="11"/>
    </row>
    <row r="406" spans="5:5" x14ac:dyDescent="0.25">
      <c r="E406" s="11"/>
    </row>
    <row r="407" spans="5:5" x14ac:dyDescent="0.25">
      <c r="E407" s="11"/>
    </row>
    <row r="408" spans="5:5" x14ac:dyDescent="0.25">
      <c r="E408" s="11"/>
    </row>
    <row r="409" spans="5:5" x14ac:dyDescent="0.25">
      <c r="E409" s="11"/>
    </row>
    <row r="410" spans="5:5" x14ac:dyDescent="0.25">
      <c r="E410" s="11"/>
    </row>
    <row r="411" spans="5:5" x14ac:dyDescent="0.25">
      <c r="E411" s="11"/>
    </row>
    <row r="412" spans="5:5" x14ac:dyDescent="0.25">
      <c r="E412" s="11"/>
    </row>
    <row r="413" spans="5:5" x14ac:dyDescent="0.25">
      <c r="E413" s="11"/>
    </row>
    <row r="414" spans="5:5" x14ac:dyDescent="0.25">
      <c r="E414" s="11"/>
    </row>
    <row r="415" spans="5:5" x14ac:dyDescent="0.25">
      <c r="E415" s="11"/>
    </row>
    <row r="416" spans="5:5" x14ac:dyDescent="0.25">
      <c r="E416" s="11"/>
    </row>
    <row r="417" spans="5:5" x14ac:dyDescent="0.25">
      <c r="E417" s="11"/>
    </row>
    <row r="418" spans="5:5" x14ac:dyDescent="0.25">
      <c r="E418" s="11"/>
    </row>
    <row r="419" spans="5:5" x14ac:dyDescent="0.25">
      <c r="E419" s="11"/>
    </row>
    <row r="420" spans="5:5" x14ac:dyDescent="0.25">
      <c r="E420" s="11"/>
    </row>
    <row r="421" spans="5:5" x14ac:dyDescent="0.25">
      <c r="E421" s="11"/>
    </row>
    <row r="422" spans="5:5" x14ac:dyDescent="0.25">
      <c r="E422" s="11"/>
    </row>
    <row r="423" spans="5:5" x14ac:dyDescent="0.25">
      <c r="E423" s="11"/>
    </row>
    <row r="424" spans="5:5" x14ac:dyDescent="0.25">
      <c r="E424" s="11"/>
    </row>
    <row r="425" spans="5:5" x14ac:dyDescent="0.25">
      <c r="E425" s="11"/>
    </row>
    <row r="426" spans="5:5" x14ac:dyDescent="0.25">
      <c r="E426" s="11"/>
    </row>
    <row r="427" spans="5:5" x14ac:dyDescent="0.25">
      <c r="E427" s="11"/>
    </row>
    <row r="428" spans="5:5" x14ac:dyDescent="0.25">
      <c r="E428" s="11"/>
    </row>
    <row r="429" spans="5:5" x14ac:dyDescent="0.25">
      <c r="E429" s="11"/>
    </row>
    <row r="430" spans="5:5" x14ac:dyDescent="0.25">
      <c r="E430" s="11"/>
    </row>
    <row r="431" spans="5:5" x14ac:dyDescent="0.25">
      <c r="E431" s="11"/>
    </row>
    <row r="432" spans="5:5" x14ac:dyDescent="0.25">
      <c r="E432" s="11"/>
    </row>
    <row r="433" spans="5:5" x14ac:dyDescent="0.25">
      <c r="E433" s="11"/>
    </row>
    <row r="434" spans="5:5" x14ac:dyDescent="0.25">
      <c r="E434" s="11"/>
    </row>
    <row r="435" spans="5:5" x14ac:dyDescent="0.25">
      <c r="E435" s="11"/>
    </row>
    <row r="436" spans="5:5" x14ac:dyDescent="0.25">
      <c r="E436" s="11"/>
    </row>
    <row r="437" spans="5:5" x14ac:dyDescent="0.25">
      <c r="E437" s="11"/>
    </row>
    <row r="438" spans="5:5" x14ac:dyDescent="0.25">
      <c r="E438" s="11"/>
    </row>
    <row r="439" spans="5:5" x14ac:dyDescent="0.25">
      <c r="E439" s="11"/>
    </row>
    <row r="440" spans="5:5" x14ac:dyDescent="0.25">
      <c r="E440" s="11"/>
    </row>
    <row r="441" spans="5:5" x14ac:dyDescent="0.25">
      <c r="E441" s="11"/>
    </row>
    <row r="442" spans="5:5" x14ac:dyDescent="0.25">
      <c r="E442" s="11"/>
    </row>
    <row r="443" spans="5:5" x14ac:dyDescent="0.25">
      <c r="E443" s="11"/>
    </row>
    <row r="444" spans="5:5" x14ac:dyDescent="0.25">
      <c r="E444" s="11"/>
    </row>
    <row r="445" spans="5:5" x14ac:dyDescent="0.25">
      <c r="E445" s="11"/>
    </row>
    <row r="446" spans="5:5" x14ac:dyDescent="0.25">
      <c r="E446" s="11"/>
    </row>
    <row r="447" spans="5:5" x14ac:dyDescent="0.25">
      <c r="E447" s="11"/>
    </row>
    <row r="448" spans="5:5" x14ac:dyDescent="0.25">
      <c r="E448" s="11"/>
    </row>
    <row r="449" spans="5:5" x14ac:dyDescent="0.25">
      <c r="E449" s="11"/>
    </row>
    <row r="450" spans="5:5" x14ac:dyDescent="0.25">
      <c r="E450" s="11"/>
    </row>
    <row r="451" spans="5:5" x14ac:dyDescent="0.25">
      <c r="E451" s="11"/>
    </row>
    <row r="452" spans="5:5" x14ac:dyDescent="0.25">
      <c r="E452" s="11"/>
    </row>
    <row r="453" spans="5:5" x14ac:dyDescent="0.25">
      <c r="E453" s="11"/>
    </row>
    <row r="454" spans="5:5" x14ac:dyDescent="0.25">
      <c r="E454" s="11"/>
    </row>
    <row r="455" spans="5:5" x14ac:dyDescent="0.25">
      <c r="E455" s="11"/>
    </row>
    <row r="456" spans="5:5" x14ac:dyDescent="0.25">
      <c r="E456" s="11"/>
    </row>
    <row r="457" spans="5:5" x14ac:dyDescent="0.25">
      <c r="E457" s="11"/>
    </row>
    <row r="458" spans="5:5" x14ac:dyDescent="0.25">
      <c r="E458" s="11"/>
    </row>
    <row r="459" spans="5:5" x14ac:dyDescent="0.25">
      <c r="E459" s="11"/>
    </row>
    <row r="460" spans="5:5" x14ac:dyDescent="0.25">
      <c r="E460" s="11"/>
    </row>
    <row r="461" spans="5:5" x14ac:dyDescent="0.25">
      <c r="E461" s="11"/>
    </row>
    <row r="462" spans="5:5" x14ac:dyDescent="0.25">
      <c r="E462" s="11"/>
    </row>
    <row r="463" spans="5:5" x14ac:dyDescent="0.25">
      <c r="E463" s="11"/>
    </row>
    <row r="464" spans="5:5" x14ac:dyDescent="0.25">
      <c r="E464" s="11"/>
    </row>
    <row r="465" spans="5:5" x14ac:dyDescent="0.25">
      <c r="E465" s="11"/>
    </row>
    <row r="466" spans="5:5" x14ac:dyDescent="0.25">
      <c r="E466" s="11"/>
    </row>
    <row r="467" spans="5:5" x14ac:dyDescent="0.25">
      <c r="E467" s="11"/>
    </row>
    <row r="468" spans="5:5" x14ac:dyDescent="0.25">
      <c r="E468" s="11"/>
    </row>
    <row r="469" spans="5:5" x14ac:dyDescent="0.25">
      <c r="E469" s="11"/>
    </row>
    <row r="470" spans="5:5" x14ac:dyDescent="0.25">
      <c r="E470" s="11"/>
    </row>
    <row r="471" spans="5:5" x14ac:dyDescent="0.25">
      <c r="E471" s="11"/>
    </row>
    <row r="472" spans="5:5" x14ac:dyDescent="0.25">
      <c r="E472" s="11"/>
    </row>
    <row r="473" spans="5:5" x14ac:dyDescent="0.25">
      <c r="E473" s="11"/>
    </row>
    <row r="474" spans="5:5" x14ac:dyDescent="0.25">
      <c r="E474" s="11"/>
    </row>
    <row r="475" spans="5:5" x14ac:dyDescent="0.25">
      <c r="E475" s="11"/>
    </row>
    <row r="476" spans="5:5" x14ac:dyDescent="0.25">
      <c r="E476" s="11"/>
    </row>
    <row r="477" spans="5:5" x14ac:dyDescent="0.25">
      <c r="E477" s="11"/>
    </row>
    <row r="478" spans="5:5" x14ac:dyDescent="0.25">
      <c r="E478" s="11"/>
    </row>
    <row r="479" spans="5:5" x14ac:dyDescent="0.25">
      <c r="E479" s="11"/>
    </row>
    <row r="480" spans="5:5" x14ac:dyDescent="0.25">
      <c r="E480" s="11"/>
    </row>
    <row r="481" spans="5:5" x14ac:dyDescent="0.25">
      <c r="E481" s="11"/>
    </row>
    <row r="482" spans="5:5" x14ac:dyDescent="0.25">
      <c r="E482" s="11"/>
    </row>
    <row r="483" spans="5:5" x14ac:dyDescent="0.25">
      <c r="E483" s="11"/>
    </row>
    <row r="484" spans="5:5" x14ac:dyDescent="0.25">
      <c r="E484" s="11"/>
    </row>
    <row r="485" spans="5:5" x14ac:dyDescent="0.25">
      <c r="E485" s="11"/>
    </row>
    <row r="486" spans="5:5" x14ac:dyDescent="0.25">
      <c r="E486" s="11"/>
    </row>
    <row r="487" spans="5:5" x14ac:dyDescent="0.25">
      <c r="E487" s="11"/>
    </row>
    <row r="488" spans="5:5" x14ac:dyDescent="0.25">
      <c r="E488" s="11"/>
    </row>
    <row r="489" spans="5:5" x14ac:dyDescent="0.25">
      <c r="E489" s="11"/>
    </row>
    <row r="490" spans="5:5" x14ac:dyDescent="0.25">
      <c r="E490" s="11"/>
    </row>
    <row r="491" spans="5:5" x14ac:dyDescent="0.25">
      <c r="E491" s="11"/>
    </row>
    <row r="492" spans="5:5" x14ac:dyDescent="0.25">
      <c r="E492" s="11"/>
    </row>
    <row r="493" spans="5:5" x14ac:dyDescent="0.25">
      <c r="E493" s="11"/>
    </row>
    <row r="494" spans="5:5" x14ac:dyDescent="0.25">
      <c r="E494" s="11"/>
    </row>
    <row r="495" spans="5:5" x14ac:dyDescent="0.25">
      <c r="E495" s="11"/>
    </row>
    <row r="496" spans="5:5" x14ac:dyDescent="0.25">
      <c r="E496" s="11"/>
    </row>
    <row r="497" spans="5:5" x14ac:dyDescent="0.25">
      <c r="E497" s="11"/>
    </row>
    <row r="498" spans="5:5" x14ac:dyDescent="0.25">
      <c r="E498" s="11"/>
    </row>
    <row r="499" spans="5:5" x14ac:dyDescent="0.25">
      <c r="E499" s="11"/>
    </row>
    <row r="500" spans="5:5" x14ac:dyDescent="0.25">
      <c r="E500" s="11"/>
    </row>
    <row r="501" spans="5:5" x14ac:dyDescent="0.25">
      <c r="E501" s="11"/>
    </row>
    <row r="502" spans="5:5" x14ac:dyDescent="0.25">
      <c r="E502" s="11"/>
    </row>
    <row r="503" spans="5:5" x14ac:dyDescent="0.25">
      <c r="E503" s="11"/>
    </row>
    <row r="504" spans="5:5" x14ac:dyDescent="0.25">
      <c r="E504" s="11"/>
    </row>
    <row r="505" spans="5:5" x14ac:dyDescent="0.25">
      <c r="E505" s="11"/>
    </row>
    <row r="506" spans="5:5" x14ac:dyDescent="0.25">
      <c r="E506" s="11"/>
    </row>
    <row r="507" spans="5:5" x14ac:dyDescent="0.25">
      <c r="E507" s="11"/>
    </row>
    <row r="508" spans="5:5" x14ac:dyDescent="0.25">
      <c r="E508" s="11"/>
    </row>
    <row r="509" spans="5:5" x14ac:dyDescent="0.25">
      <c r="E509" s="11"/>
    </row>
    <row r="510" spans="5:5" x14ac:dyDescent="0.25">
      <c r="E510" s="11"/>
    </row>
    <row r="511" spans="5:5" x14ac:dyDescent="0.25">
      <c r="E511" s="11"/>
    </row>
    <row r="512" spans="5:5" x14ac:dyDescent="0.25">
      <c r="E512" s="11"/>
    </row>
    <row r="513" spans="5:5" x14ac:dyDescent="0.25">
      <c r="E513" s="11"/>
    </row>
    <row r="514" spans="5:5" x14ac:dyDescent="0.25">
      <c r="E514" s="11"/>
    </row>
    <row r="515" spans="5:5" x14ac:dyDescent="0.25">
      <c r="E515" s="11"/>
    </row>
    <row r="516" spans="5:5" x14ac:dyDescent="0.25">
      <c r="E516" s="11"/>
    </row>
    <row r="517" spans="5:5" x14ac:dyDescent="0.25">
      <c r="E517" s="11"/>
    </row>
    <row r="518" spans="5:5" x14ac:dyDescent="0.25">
      <c r="E518" s="11"/>
    </row>
    <row r="519" spans="5:5" x14ac:dyDescent="0.25">
      <c r="E519" s="11"/>
    </row>
    <row r="520" spans="5:5" x14ac:dyDescent="0.25">
      <c r="E520" s="11"/>
    </row>
    <row r="521" spans="5:5" x14ac:dyDescent="0.25">
      <c r="E521" s="11"/>
    </row>
    <row r="522" spans="5:5" x14ac:dyDescent="0.25">
      <c r="E522" s="11"/>
    </row>
    <row r="523" spans="5:5" x14ac:dyDescent="0.25">
      <c r="E523" s="11"/>
    </row>
    <row r="524" spans="5:5" x14ac:dyDescent="0.25">
      <c r="E524" s="11"/>
    </row>
    <row r="525" spans="5:5" x14ac:dyDescent="0.25">
      <c r="E525" s="11"/>
    </row>
    <row r="526" spans="5:5" x14ac:dyDescent="0.25">
      <c r="E526" s="11"/>
    </row>
    <row r="527" spans="5:5" x14ac:dyDescent="0.25">
      <c r="E527" s="11"/>
    </row>
    <row r="528" spans="5:5" x14ac:dyDescent="0.25">
      <c r="E528" s="11"/>
    </row>
    <row r="529" spans="5:5" x14ac:dyDescent="0.25">
      <c r="E529" s="11"/>
    </row>
    <row r="530" spans="5:5" x14ac:dyDescent="0.25">
      <c r="E530" s="11"/>
    </row>
    <row r="531" spans="5:5" x14ac:dyDescent="0.25">
      <c r="E531" s="11"/>
    </row>
    <row r="532" spans="5:5" x14ac:dyDescent="0.25">
      <c r="E532" s="11"/>
    </row>
    <row r="533" spans="5:5" x14ac:dyDescent="0.25">
      <c r="E533" s="11"/>
    </row>
    <row r="534" spans="5:5" x14ac:dyDescent="0.25">
      <c r="E534" s="11"/>
    </row>
    <row r="535" spans="5:5" x14ac:dyDescent="0.25">
      <c r="E535" s="11"/>
    </row>
    <row r="536" spans="5:5" x14ac:dyDescent="0.25">
      <c r="E536" s="11"/>
    </row>
    <row r="537" spans="5:5" x14ac:dyDescent="0.25">
      <c r="E537" s="11"/>
    </row>
    <row r="538" spans="5:5" x14ac:dyDescent="0.25">
      <c r="E538" s="11"/>
    </row>
    <row r="539" spans="5:5" x14ac:dyDescent="0.25">
      <c r="E539" s="11"/>
    </row>
    <row r="540" spans="5:5" x14ac:dyDescent="0.25">
      <c r="E540" s="11"/>
    </row>
    <row r="541" spans="5:5" x14ac:dyDescent="0.25">
      <c r="E541" s="11"/>
    </row>
    <row r="542" spans="5:5" x14ac:dyDescent="0.25">
      <c r="E542" s="11"/>
    </row>
    <row r="543" spans="5:5" x14ac:dyDescent="0.25">
      <c r="E543" s="11"/>
    </row>
    <row r="544" spans="5:5" x14ac:dyDescent="0.25">
      <c r="E544" s="11"/>
    </row>
    <row r="545" spans="5:5" x14ac:dyDescent="0.25">
      <c r="E545" s="11"/>
    </row>
    <row r="546" spans="5:5" x14ac:dyDescent="0.25">
      <c r="E546" s="11"/>
    </row>
    <row r="547" spans="5:5" x14ac:dyDescent="0.25">
      <c r="E547" s="11"/>
    </row>
    <row r="548" spans="5:5" x14ac:dyDescent="0.25">
      <c r="E548" s="11"/>
    </row>
    <row r="549" spans="5:5" x14ac:dyDescent="0.25">
      <c r="E549" s="11"/>
    </row>
    <row r="550" spans="5:5" x14ac:dyDescent="0.25">
      <c r="E550" s="11"/>
    </row>
    <row r="551" spans="5:5" x14ac:dyDescent="0.25">
      <c r="E551" s="11"/>
    </row>
    <row r="552" spans="5:5" x14ac:dyDescent="0.25">
      <c r="E552" s="11"/>
    </row>
    <row r="553" spans="5:5" x14ac:dyDescent="0.25">
      <c r="E553" s="11"/>
    </row>
    <row r="554" spans="5:5" x14ac:dyDescent="0.25">
      <c r="E554" s="11"/>
    </row>
    <row r="555" spans="5:5" x14ac:dyDescent="0.25">
      <c r="E555" s="11"/>
    </row>
    <row r="556" spans="5:5" x14ac:dyDescent="0.25">
      <c r="E556" s="11"/>
    </row>
    <row r="557" spans="5:5" x14ac:dyDescent="0.25">
      <c r="E557" s="11"/>
    </row>
    <row r="558" spans="5:5" x14ac:dyDescent="0.25">
      <c r="E558" s="11"/>
    </row>
    <row r="559" spans="5:5" x14ac:dyDescent="0.25">
      <c r="E559" s="11"/>
    </row>
    <row r="560" spans="5:5" x14ac:dyDescent="0.25">
      <c r="E560" s="11"/>
    </row>
    <row r="561" spans="5:5" x14ac:dyDescent="0.25">
      <c r="E561" s="11"/>
    </row>
    <row r="562" spans="5:5" x14ac:dyDescent="0.25">
      <c r="E562" s="11"/>
    </row>
    <row r="563" spans="5:5" x14ac:dyDescent="0.25">
      <c r="E563" s="11"/>
    </row>
    <row r="564" spans="5:5" x14ac:dyDescent="0.25">
      <c r="E564" s="11"/>
    </row>
    <row r="565" spans="5:5" x14ac:dyDescent="0.25">
      <c r="E565" s="11"/>
    </row>
    <row r="566" spans="5:5" x14ac:dyDescent="0.25">
      <c r="E566" s="11"/>
    </row>
    <row r="567" spans="5:5" x14ac:dyDescent="0.25">
      <c r="E567" s="11"/>
    </row>
    <row r="568" spans="5:5" x14ac:dyDescent="0.25">
      <c r="E568" s="11"/>
    </row>
    <row r="569" spans="5:5" x14ac:dyDescent="0.25">
      <c r="E569" s="11"/>
    </row>
    <row r="570" spans="5:5" x14ac:dyDescent="0.25">
      <c r="E570" s="11"/>
    </row>
    <row r="571" spans="5:5" x14ac:dyDescent="0.25">
      <c r="E571" s="11"/>
    </row>
    <row r="572" spans="5:5" x14ac:dyDescent="0.25">
      <c r="E572" s="11"/>
    </row>
    <row r="573" spans="5:5" x14ac:dyDescent="0.25">
      <c r="E573" s="11"/>
    </row>
    <row r="574" spans="5:5" x14ac:dyDescent="0.25">
      <c r="E574" s="11"/>
    </row>
    <row r="575" spans="5:5" x14ac:dyDescent="0.25">
      <c r="E575" s="11"/>
    </row>
    <row r="576" spans="5:5" x14ac:dyDescent="0.25">
      <c r="E576" s="11"/>
    </row>
    <row r="577" spans="5:5" x14ac:dyDescent="0.25">
      <c r="E577" s="11"/>
    </row>
    <row r="578" spans="5:5" x14ac:dyDescent="0.25">
      <c r="E578" s="11"/>
    </row>
    <row r="579" spans="5:5" x14ac:dyDescent="0.25">
      <c r="E579" s="11"/>
    </row>
    <row r="580" spans="5:5" x14ac:dyDescent="0.25">
      <c r="E580" s="11"/>
    </row>
    <row r="581" spans="5:5" x14ac:dyDescent="0.25">
      <c r="E581" s="11"/>
    </row>
    <row r="582" spans="5:5" x14ac:dyDescent="0.25">
      <c r="E582" s="11"/>
    </row>
    <row r="583" spans="5:5" x14ac:dyDescent="0.25">
      <c r="E583" s="11"/>
    </row>
    <row r="584" spans="5:5" x14ac:dyDescent="0.25">
      <c r="E584" s="11"/>
    </row>
    <row r="585" spans="5:5" x14ac:dyDescent="0.25">
      <c r="E585" s="11"/>
    </row>
    <row r="586" spans="5:5" x14ac:dyDescent="0.25">
      <c r="E586" s="11"/>
    </row>
    <row r="587" spans="5:5" x14ac:dyDescent="0.25">
      <c r="E587" s="11"/>
    </row>
    <row r="588" spans="5:5" x14ac:dyDescent="0.25">
      <c r="E588" s="11"/>
    </row>
    <row r="589" spans="5:5" x14ac:dyDescent="0.25">
      <c r="E589" s="11"/>
    </row>
    <row r="590" spans="5:5" x14ac:dyDescent="0.25">
      <c r="E590" s="11"/>
    </row>
    <row r="591" spans="5:5" x14ac:dyDescent="0.25">
      <c r="E591" s="11"/>
    </row>
    <row r="592" spans="5:5" x14ac:dyDescent="0.25">
      <c r="E592" s="11"/>
    </row>
    <row r="593" spans="5:5" x14ac:dyDescent="0.25">
      <c r="E593" s="11"/>
    </row>
    <row r="594" spans="5:5" x14ac:dyDescent="0.25">
      <c r="E594" s="11"/>
    </row>
    <row r="595" spans="5:5" x14ac:dyDescent="0.25">
      <c r="E595" s="11"/>
    </row>
    <row r="596" spans="5:5" x14ac:dyDescent="0.25">
      <c r="E596" s="11"/>
    </row>
    <row r="597" spans="5:5" x14ac:dyDescent="0.25">
      <c r="E597" s="11"/>
    </row>
    <row r="598" spans="5:5" x14ac:dyDescent="0.25">
      <c r="E598" s="11"/>
    </row>
    <row r="599" spans="5:5" x14ac:dyDescent="0.25">
      <c r="E599" s="11"/>
    </row>
    <row r="600" spans="5:5" x14ac:dyDescent="0.25">
      <c r="E600" s="11"/>
    </row>
    <row r="601" spans="5:5" x14ac:dyDescent="0.25">
      <c r="E601" s="11"/>
    </row>
    <row r="602" spans="5:5" x14ac:dyDescent="0.25">
      <c r="E602" s="11"/>
    </row>
    <row r="603" spans="5:5" x14ac:dyDescent="0.25">
      <c r="E603" s="11"/>
    </row>
    <row r="604" spans="5:5" x14ac:dyDescent="0.25">
      <c r="E604" s="11"/>
    </row>
    <row r="605" spans="5:5" x14ac:dyDescent="0.25">
      <c r="E605" s="11"/>
    </row>
    <row r="606" spans="5:5" x14ac:dyDescent="0.25">
      <c r="E606" s="11"/>
    </row>
    <row r="607" spans="5:5" x14ac:dyDescent="0.25">
      <c r="E607" s="11"/>
    </row>
    <row r="608" spans="5:5" x14ac:dyDescent="0.25">
      <c r="E608" s="11"/>
    </row>
    <row r="609" spans="5:5" x14ac:dyDescent="0.25">
      <c r="E609" s="11"/>
    </row>
    <row r="610" spans="5:5" x14ac:dyDescent="0.25">
      <c r="E610" s="11"/>
    </row>
    <row r="611" spans="5:5" x14ac:dyDescent="0.25">
      <c r="E611" s="11"/>
    </row>
    <row r="612" spans="5:5" x14ac:dyDescent="0.25">
      <c r="E612" s="11"/>
    </row>
    <row r="613" spans="5:5" x14ac:dyDescent="0.25">
      <c r="E613" s="11"/>
    </row>
    <row r="614" spans="5:5" x14ac:dyDescent="0.25">
      <c r="E614" s="11"/>
    </row>
    <row r="615" spans="5:5" x14ac:dyDescent="0.25">
      <c r="E615" s="11"/>
    </row>
    <row r="616" spans="5:5" x14ac:dyDescent="0.25">
      <c r="E616" s="11"/>
    </row>
    <row r="617" spans="5:5" x14ac:dyDescent="0.25">
      <c r="E617" s="11"/>
    </row>
    <row r="618" spans="5:5" x14ac:dyDescent="0.25">
      <c r="E618" s="11"/>
    </row>
    <row r="619" spans="5:5" x14ac:dyDescent="0.25">
      <c r="E619" s="11"/>
    </row>
    <row r="620" spans="5:5" x14ac:dyDescent="0.25">
      <c r="E620" s="11"/>
    </row>
    <row r="621" spans="5:5" x14ac:dyDescent="0.25">
      <c r="E621" s="11"/>
    </row>
    <row r="622" spans="5:5" x14ac:dyDescent="0.25">
      <c r="E622" s="11"/>
    </row>
    <row r="623" spans="5:5" x14ac:dyDescent="0.25">
      <c r="E623" s="11"/>
    </row>
    <row r="624" spans="5:5" x14ac:dyDescent="0.25">
      <c r="E624" s="11"/>
    </row>
    <row r="625" spans="5:5" x14ac:dyDescent="0.25">
      <c r="E625" s="11"/>
    </row>
    <row r="626" spans="5:5" x14ac:dyDescent="0.25">
      <c r="E626" s="11"/>
    </row>
    <row r="627" spans="5:5" x14ac:dyDescent="0.25">
      <c r="E627" s="11"/>
    </row>
    <row r="628" spans="5:5" x14ac:dyDescent="0.25">
      <c r="E628" s="11"/>
    </row>
    <row r="629" spans="5:5" x14ac:dyDescent="0.25">
      <c r="E629" s="11"/>
    </row>
    <row r="630" spans="5:5" x14ac:dyDescent="0.25">
      <c r="E630" s="11"/>
    </row>
    <row r="631" spans="5:5" x14ac:dyDescent="0.25">
      <c r="E631" s="11"/>
    </row>
    <row r="632" spans="5:5" x14ac:dyDescent="0.25">
      <c r="E632" s="11"/>
    </row>
    <row r="633" spans="5:5" x14ac:dyDescent="0.25">
      <c r="E633" s="11"/>
    </row>
    <row r="634" spans="5:5" x14ac:dyDescent="0.25">
      <c r="E634" s="11"/>
    </row>
    <row r="635" spans="5:5" x14ac:dyDescent="0.25">
      <c r="E635" s="11"/>
    </row>
    <row r="636" spans="5:5" x14ac:dyDescent="0.25">
      <c r="E636" s="11"/>
    </row>
    <row r="637" spans="5:5" x14ac:dyDescent="0.25">
      <c r="E637" s="11"/>
    </row>
    <row r="638" spans="5:5" x14ac:dyDescent="0.25">
      <c r="E638" s="11"/>
    </row>
    <row r="639" spans="5:5" x14ac:dyDescent="0.25">
      <c r="E639" s="11"/>
    </row>
    <row r="640" spans="5:5" x14ac:dyDescent="0.25">
      <c r="E640" s="11"/>
    </row>
    <row r="641" spans="5:5" x14ac:dyDescent="0.25">
      <c r="E641" s="11"/>
    </row>
    <row r="642" spans="5:5" x14ac:dyDescent="0.25">
      <c r="E642" s="11"/>
    </row>
    <row r="643" spans="5:5" x14ac:dyDescent="0.25">
      <c r="E643" s="11"/>
    </row>
    <row r="644" spans="5:5" x14ac:dyDescent="0.25">
      <c r="E644" s="11"/>
    </row>
    <row r="645" spans="5:5" x14ac:dyDescent="0.25">
      <c r="E645" s="11"/>
    </row>
    <row r="646" spans="5:5" x14ac:dyDescent="0.25">
      <c r="E646" s="11"/>
    </row>
    <row r="647" spans="5:5" x14ac:dyDescent="0.25">
      <c r="E647" s="11"/>
    </row>
    <row r="648" spans="5:5" x14ac:dyDescent="0.25">
      <c r="E648" s="11"/>
    </row>
    <row r="649" spans="5:5" x14ac:dyDescent="0.25">
      <c r="E649" s="11"/>
    </row>
    <row r="650" spans="5:5" x14ac:dyDescent="0.25">
      <c r="E650" s="11"/>
    </row>
    <row r="651" spans="5:5" x14ac:dyDescent="0.25">
      <c r="E651" s="11"/>
    </row>
    <row r="652" spans="5:5" x14ac:dyDescent="0.25">
      <c r="E652" s="11"/>
    </row>
    <row r="653" spans="5:5" x14ac:dyDescent="0.25">
      <c r="E653" s="11"/>
    </row>
    <row r="654" spans="5:5" x14ac:dyDescent="0.25">
      <c r="E654" s="11"/>
    </row>
    <row r="655" spans="5:5" x14ac:dyDescent="0.25">
      <c r="E655" s="11"/>
    </row>
    <row r="656" spans="5:5" x14ac:dyDescent="0.25">
      <c r="E656" s="11"/>
    </row>
    <row r="657" spans="5:5" x14ac:dyDescent="0.25">
      <c r="E657" s="11"/>
    </row>
    <row r="658" spans="5:5" x14ac:dyDescent="0.25">
      <c r="E658" s="11"/>
    </row>
    <row r="659" spans="5:5" x14ac:dyDescent="0.25">
      <c r="E659" s="11"/>
    </row>
    <row r="660" spans="5:5" x14ac:dyDescent="0.25">
      <c r="E660" s="11"/>
    </row>
    <row r="661" spans="5:5" x14ac:dyDescent="0.25">
      <c r="E661" s="11"/>
    </row>
    <row r="662" spans="5:5" x14ac:dyDescent="0.25">
      <c r="E662" s="11"/>
    </row>
    <row r="663" spans="5:5" x14ac:dyDescent="0.25">
      <c r="E663" s="11"/>
    </row>
    <row r="664" spans="5:5" x14ac:dyDescent="0.25">
      <c r="E664" s="11"/>
    </row>
    <row r="665" spans="5:5" x14ac:dyDescent="0.25">
      <c r="E665" s="11"/>
    </row>
    <row r="666" spans="5:5" x14ac:dyDescent="0.25">
      <c r="E666" s="11"/>
    </row>
    <row r="667" spans="5:5" x14ac:dyDescent="0.25">
      <c r="E667" s="11"/>
    </row>
    <row r="668" spans="5:5" x14ac:dyDescent="0.25">
      <c r="E668" s="11"/>
    </row>
    <row r="669" spans="5:5" x14ac:dyDescent="0.25">
      <c r="E669" s="11"/>
    </row>
    <row r="670" spans="5:5" x14ac:dyDescent="0.25">
      <c r="E670" s="11"/>
    </row>
    <row r="671" spans="5:5" x14ac:dyDescent="0.25">
      <c r="E671" s="11"/>
    </row>
    <row r="672" spans="5:5" x14ac:dyDescent="0.25">
      <c r="E672" s="11"/>
    </row>
    <row r="673" spans="5:5" x14ac:dyDescent="0.25">
      <c r="E673" s="11"/>
    </row>
    <row r="674" spans="5:5" x14ac:dyDescent="0.25">
      <c r="E674" s="11"/>
    </row>
    <row r="675" spans="5:5" x14ac:dyDescent="0.25">
      <c r="E675" s="11"/>
    </row>
    <row r="676" spans="5:5" x14ac:dyDescent="0.25">
      <c r="E676" s="11"/>
    </row>
    <row r="677" spans="5:5" x14ac:dyDescent="0.25">
      <c r="E677" s="11"/>
    </row>
    <row r="678" spans="5:5" x14ac:dyDescent="0.25">
      <c r="E678" s="11"/>
    </row>
    <row r="679" spans="5:5" x14ac:dyDescent="0.25">
      <c r="E679" s="11"/>
    </row>
    <row r="680" spans="5:5" x14ac:dyDescent="0.25">
      <c r="E680" s="11"/>
    </row>
    <row r="681" spans="5:5" x14ac:dyDescent="0.25">
      <c r="E681" s="11"/>
    </row>
    <row r="682" spans="5:5" x14ac:dyDescent="0.25">
      <c r="E682" s="11"/>
    </row>
    <row r="683" spans="5:5" x14ac:dyDescent="0.25">
      <c r="E683" s="11"/>
    </row>
    <row r="684" spans="5:5" x14ac:dyDescent="0.25">
      <c r="E684" s="11"/>
    </row>
    <row r="685" spans="5:5" x14ac:dyDescent="0.25">
      <c r="E685" s="11"/>
    </row>
    <row r="686" spans="5:5" x14ac:dyDescent="0.25">
      <c r="E686" s="11"/>
    </row>
    <row r="687" spans="5:5" x14ac:dyDescent="0.25">
      <c r="E687" s="11"/>
    </row>
    <row r="688" spans="5:5" x14ac:dyDescent="0.25">
      <c r="E688" s="11"/>
    </row>
    <row r="689" spans="5:5" x14ac:dyDescent="0.25">
      <c r="E689" s="11"/>
    </row>
    <row r="690" spans="5:5" x14ac:dyDescent="0.25">
      <c r="E690" s="11"/>
    </row>
    <row r="691" spans="5:5" x14ac:dyDescent="0.25">
      <c r="E691" s="11"/>
    </row>
    <row r="692" spans="5:5" x14ac:dyDescent="0.25">
      <c r="E692" s="11"/>
    </row>
    <row r="693" spans="5:5" x14ac:dyDescent="0.25">
      <c r="E693" s="11"/>
    </row>
    <row r="694" spans="5:5" x14ac:dyDescent="0.25">
      <c r="E694" s="11"/>
    </row>
    <row r="695" spans="5:5" x14ac:dyDescent="0.25">
      <c r="E695" s="11"/>
    </row>
    <row r="696" spans="5:5" x14ac:dyDescent="0.25">
      <c r="E696" s="11"/>
    </row>
    <row r="697" spans="5:5" x14ac:dyDescent="0.25">
      <c r="E697" s="11"/>
    </row>
    <row r="698" spans="5:5" x14ac:dyDescent="0.25">
      <c r="E698" s="11"/>
    </row>
    <row r="699" spans="5:5" x14ac:dyDescent="0.25">
      <c r="E699" s="11"/>
    </row>
    <row r="700" spans="5:5" x14ac:dyDescent="0.25">
      <c r="E700" s="11"/>
    </row>
    <row r="701" spans="5:5" x14ac:dyDescent="0.25">
      <c r="E701" s="11"/>
    </row>
    <row r="702" spans="5:5" x14ac:dyDescent="0.25">
      <c r="E702" s="11"/>
    </row>
    <row r="703" spans="5:5" x14ac:dyDescent="0.25">
      <c r="E703" s="11"/>
    </row>
    <row r="704" spans="5:5" x14ac:dyDescent="0.25">
      <c r="E704" s="11"/>
    </row>
    <row r="705" spans="5:5" x14ac:dyDescent="0.25">
      <c r="E705" s="11"/>
    </row>
    <row r="706" spans="5:5" x14ac:dyDescent="0.25">
      <c r="E706" s="11"/>
    </row>
    <row r="707" spans="5:5" x14ac:dyDescent="0.25">
      <c r="E707" s="11"/>
    </row>
    <row r="708" spans="5:5" x14ac:dyDescent="0.25">
      <c r="E708" s="11"/>
    </row>
    <row r="709" spans="5:5" x14ac:dyDescent="0.25">
      <c r="E709" s="11"/>
    </row>
    <row r="710" spans="5:5" x14ac:dyDescent="0.25">
      <c r="E710" s="11"/>
    </row>
    <row r="711" spans="5:5" x14ac:dyDescent="0.25">
      <c r="E711" s="11"/>
    </row>
    <row r="712" spans="5:5" x14ac:dyDescent="0.25">
      <c r="E712" s="11"/>
    </row>
    <row r="713" spans="5:5" x14ac:dyDescent="0.25">
      <c r="E713" s="11"/>
    </row>
    <row r="714" spans="5:5" x14ac:dyDescent="0.25">
      <c r="E714" s="11"/>
    </row>
    <row r="715" spans="5:5" x14ac:dyDescent="0.25">
      <c r="E715" s="11"/>
    </row>
    <row r="716" spans="5:5" x14ac:dyDescent="0.25">
      <c r="E716" s="11"/>
    </row>
    <row r="717" spans="5:5" x14ac:dyDescent="0.25">
      <c r="E717" s="11"/>
    </row>
    <row r="718" spans="5:5" x14ac:dyDescent="0.25">
      <c r="E718" s="11"/>
    </row>
    <row r="719" spans="5:5" x14ac:dyDescent="0.25">
      <c r="E719" s="11"/>
    </row>
    <row r="720" spans="5:5" x14ac:dyDescent="0.25">
      <c r="E720" s="11"/>
    </row>
    <row r="721" spans="5:5" x14ac:dyDescent="0.25">
      <c r="E721" s="11"/>
    </row>
    <row r="722" spans="5:5" x14ac:dyDescent="0.25">
      <c r="E722" s="11"/>
    </row>
    <row r="723" spans="5:5" x14ac:dyDescent="0.25">
      <c r="E723" s="11"/>
    </row>
    <row r="724" spans="5:5" x14ac:dyDescent="0.25">
      <c r="E724" s="11"/>
    </row>
    <row r="725" spans="5:5" x14ac:dyDescent="0.25">
      <c r="E725" s="11"/>
    </row>
    <row r="726" spans="5:5" x14ac:dyDescent="0.25">
      <c r="E726" s="11"/>
    </row>
    <row r="727" spans="5:5" x14ac:dyDescent="0.25">
      <c r="E727" s="11"/>
    </row>
    <row r="728" spans="5:5" x14ac:dyDescent="0.25">
      <c r="E728" s="11"/>
    </row>
    <row r="729" spans="5:5" x14ac:dyDescent="0.25">
      <c r="E729" s="11"/>
    </row>
    <row r="730" spans="5:5" x14ac:dyDescent="0.25">
      <c r="E730" s="11"/>
    </row>
    <row r="731" spans="5:5" x14ac:dyDescent="0.25">
      <c r="E731" s="11"/>
    </row>
    <row r="732" spans="5:5" x14ac:dyDescent="0.25">
      <c r="E732" s="11"/>
    </row>
    <row r="733" spans="5:5" x14ac:dyDescent="0.25">
      <c r="E733" s="11"/>
    </row>
    <row r="734" spans="5:5" x14ac:dyDescent="0.25">
      <c r="E734" s="11"/>
    </row>
    <row r="735" spans="5:5" x14ac:dyDescent="0.25">
      <c r="E735" s="11"/>
    </row>
    <row r="736" spans="5:5" x14ac:dyDescent="0.25">
      <c r="E736" s="11"/>
    </row>
    <row r="737" spans="5:5" x14ac:dyDescent="0.25">
      <c r="E737" s="11"/>
    </row>
    <row r="738" spans="5:5" x14ac:dyDescent="0.25">
      <c r="E738" s="11"/>
    </row>
    <row r="739" spans="5:5" x14ac:dyDescent="0.25">
      <c r="E739" s="11"/>
    </row>
    <row r="740" spans="5:5" x14ac:dyDescent="0.25">
      <c r="E740" s="11"/>
    </row>
    <row r="741" spans="5:5" x14ac:dyDescent="0.25">
      <c r="E741" s="11"/>
    </row>
    <row r="742" spans="5:5" x14ac:dyDescent="0.25">
      <c r="E742" s="11"/>
    </row>
    <row r="743" spans="5:5" x14ac:dyDescent="0.25">
      <c r="E743" s="11"/>
    </row>
    <row r="744" spans="5:5" x14ac:dyDescent="0.25">
      <c r="E744" s="11"/>
    </row>
    <row r="745" spans="5:5" x14ac:dyDescent="0.25">
      <c r="E745" s="11"/>
    </row>
    <row r="746" spans="5:5" x14ac:dyDescent="0.25">
      <c r="E746" s="11"/>
    </row>
    <row r="747" spans="5:5" x14ac:dyDescent="0.25">
      <c r="E747" s="11"/>
    </row>
    <row r="748" spans="5:5" x14ac:dyDescent="0.25">
      <c r="E748" s="11"/>
    </row>
    <row r="749" spans="5:5" x14ac:dyDescent="0.25">
      <c r="E749" s="11"/>
    </row>
    <row r="750" spans="5:5" x14ac:dyDescent="0.25">
      <c r="E750" s="11"/>
    </row>
    <row r="751" spans="5:5" x14ac:dyDescent="0.25">
      <c r="E751" s="11"/>
    </row>
    <row r="752" spans="5:5" x14ac:dyDescent="0.25">
      <c r="E752" s="11"/>
    </row>
    <row r="753" spans="5:5" x14ac:dyDescent="0.25">
      <c r="E753" s="11"/>
    </row>
    <row r="754" spans="5:5" x14ac:dyDescent="0.25">
      <c r="E754" s="11"/>
    </row>
    <row r="755" spans="5:5" x14ac:dyDescent="0.25">
      <c r="E755" s="11"/>
    </row>
    <row r="756" spans="5:5" x14ac:dyDescent="0.25">
      <c r="E756" s="11"/>
    </row>
    <row r="757" spans="5:5" x14ac:dyDescent="0.25">
      <c r="E757" s="11"/>
    </row>
    <row r="758" spans="5:5" x14ac:dyDescent="0.25">
      <c r="E758" s="11"/>
    </row>
    <row r="759" spans="5:5" x14ac:dyDescent="0.25">
      <c r="E759" s="11"/>
    </row>
    <row r="760" spans="5:5" x14ac:dyDescent="0.25">
      <c r="E760" s="11"/>
    </row>
    <row r="761" spans="5:5" x14ac:dyDescent="0.25">
      <c r="E761" s="11"/>
    </row>
    <row r="762" spans="5:5" x14ac:dyDescent="0.25">
      <c r="E762" s="11"/>
    </row>
    <row r="763" spans="5:5" x14ac:dyDescent="0.25">
      <c r="E763" s="11"/>
    </row>
    <row r="764" spans="5:5" x14ac:dyDescent="0.25">
      <c r="E764" s="11"/>
    </row>
    <row r="765" spans="5:5" x14ac:dyDescent="0.25">
      <c r="E765" s="11"/>
    </row>
    <row r="766" spans="5:5" x14ac:dyDescent="0.25">
      <c r="E766" s="11"/>
    </row>
    <row r="767" spans="5:5" x14ac:dyDescent="0.25">
      <c r="E767" s="11"/>
    </row>
    <row r="768" spans="5:5" x14ac:dyDescent="0.25">
      <c r="E768" s="11"/>
    </row>
    <row r="769" spans="5:5" x14ac:dyDescent="0.25">
      <c r="E769" s="11"/>
    </row>
    <row r="770" spans="5:5" x14ac:dyDescent="0.25">
      <c r="E770" s="11"/>
    </row>
    <row r="771" spans="5:5" x14ac:dyDescent="0.25">
      <c r="E771" s="11"/>
    </row>
    <row r="772" spans="5:5" x14ac:dyDescent="0.25">
      <c r="E772" s="11"/>
    </row>
    <row r="773" spans="5:5" x14ac:dyDescent="0.25">
      <c r="E773" s="11"/>
    </row>
    <row r="774" spans="5:5" x14ac:dyDescent="0.25">
      <c r="E774" s="11"/>
    </row>
    <row r="775" spans="5:5" x14ac:dyDescent="0.25">
      <c r="E775" s="11"/>
    </row>
    <row r="776" spans="5:5" x14ac:dyDescent="0.25">
      <c r="E776" s="11"/>
    </row>
    <row r="777" spans="5:5" x14ac:dyDescent="0.25">
      <c r="E777" s="11"/>
    </row>
    <row r="778" spans="5:5" x14ac:dyDescent="0.25">
      <c r="E778" s="11"/>
    </row>
    <row r="779" spans="5:5" x14ac:dyDescent="0.25">
      <c r="E779" s="11"/>
    </row>
    <row r="780" spans="5:5" x14ac:dyDescent="0.25">
      <c r="E780" s="11"/>
    </row>
    <row r="781" spans="5:5" x14ac:dyDescent="0.25">
      <c r="E781" s="11"/>
    </row>
    <row r="782" spans="5:5" x14ac:dyDescent="0.25">
      <c r="E782" s="11"/>
    </row>
    <row r="783" spans="5:5" x14ac:dyDescent="0.25">
      <c r="E783" s="11"/>
    </row>
    <row r="784" spans="5:5" x14ac:dyDescent="0.25">
      <c r="E784" s="11"/>
    </row>
    <row r="785" spans="5:5" x14ac:dyDescent="0.25">
      <c r="E785" s="11"/>
    </row>
    <row r="786" spans="5:5" x14ac:dyDescent="0.25">
      <c r="E786" s="11"/>
    </row>
    <row r="787" spans="5:5" x14ac:dyDescent="0.25">
      <c r="E787" s="11"/>
    </row>
    <row r="788" spans="5:5" x14ac:dyDescent="0.25">
      <c r="E788" s="11"/>
    </row>
    <row r="789" spans="5:5" x14ac:dyDescent="0.25">
      <c r="E789" s="11"/>
    </row>
    <row r="790" spans="5:5" x14ac:dyDescent="0.25">
      <c r="E790" s="11"/>
    </row>
    <row r="791" spans="5:5" x14ac:dyDescent="0.25">
      <c r="E791" s="11"/>
    </row>
    <row r="792" spans="5:5" x14ac:dyDescent="0.25">
      <c r="E792" s="11"/>
    </row>
    <row r="793" spans="5:5" x14ac:dyDescent="0.25">
      <c r="E793" s="11"/>
    </row>
    <row r="794" spans="5:5" x14ac:dyDescent="0.25">
      <c r="E794" s="11"/>
    </row>
    <row r="795" spans="5:5" x14ac:dyDescent="0.25">
      <c r="E795" s="11"/>
    </row>
    <row r="796" spans="5:5" x14ac:dyDescent="0.25">
      <c r="E796" s="11"/>
    </row>
    <row r="797" spans="5:5" x14ac:dyDescent="0.25">
      <c r="E797" s="11"/>
    </row>
    <row r="798" spans="5:5" x14ac:dyDescent="0.25">
      <c r="E798" s="11"/>
    </row>
    <row r="799" spans="5:5" x14ac:dyDescent="0.25">
      <c r="E799" s="11"/>
    </row>
    <row r="800" spans="5:5" x14ac:dyDescent="0.25">
      <c r="E800" s="11"/>
    </row>
    <row r="801" spans="5:5" x14ac:dyDescent="0.25">
      <c r="E801" s="11"/>
    </row>
    <row r="802" spans="5:5" x14ac:dyDescent="0.25">
      <c r="E802" s="11"/>
    </row>
    <row r="803" spans="5:5" x14ac:dyDescent="0.25">
      <c r="E803" s="11"/>
    </row>
    <row r="804" spans="5:5" x14ac:dyDescent="0.25">
      <c r="E804" s="11"/>
    </row>
    <row r="805" spans="5:5" x14ac:dyDescent="0.25">
      <c r="E805" s="11"/>
    </row>
    <row r="806" spans="5:5" x14ac:dyDescent="0.25">
      <c r="E806" s="11"/>
    </row>
    <row r="807" spans="5:5" x14ac:dyDescent="0.25">
      <c r="E807" s="11"/>
    </row>
    <row r="808" spans="5:5" x14ac:dyDescent="0.25">
      <c r="E808" s="11"/>
    </row>
    <row r="809" spans="5:5" x14ac:dyDescent="0.25">
      <c r="E809" s="11"/>
    </row>
    <row r="810" spans="5:5" x14ac:dyDescent="0.25">
      <c r="E810" s="11"/>
    </row>
    <row r="811" spans="5:5" x14ac:dyDescent="0.25">
      <c r="E811" s="11"/>
    </row>
    <row r="812" spans="5:5" x14ac:dyDescent="0.25">
      <c r="E812" s="11"/>
    </row>
    <row r="813" spans="5:5" x14ac:dyDescent="0.25">
      <c r="E813" s="11"/>
    </row>
    <row r="814" spans="5:5" x14ac:dyDescent="0.25">
      <c r="E814" s="11"/>
    </row>
    <row r="815" spans="5:5" x14ac:dyDescent="0.25">
      <c r="E815" s="11"/>
    </row>
    <row r="816" spans="5:5" x14ac:dyDescent="0.25">
      <c r="E816" s="11"/>
    </row>
    <row r="817" spans="5:5" x14ac:dyDescent="0.25">
      <c r="E817" s="11"/>
    </row>
    <row r="818" spans="5:5" x14ac:dyDescent="0.25">
      <c r="E818" s="11"/>
    </row>
    <row r="819" spans="5:5" x14ac:dyDescent="0.25">
      <c r="E819" s="11"/>
    </row>
    <row r="820" spans="5:5" x14ac:dyDescent="0.25">
      <c r="E820" s="11"/>
    </row>
    <row r="821" spans="5:5" x14ac:dyDescent="0.25">
      <c r="E821" s="11"/>
    </row>
    <row r="822" spans="5:5" x14ac:dyDescent="0.25">
      <c r="E822" s="11"/>
    </row>
    <row r="823" spans="5:5" x14ac:dyDescent="0.25">
      <c r="E823" s="11"/>
    </row>
    <row r="824" spans="5:5" x14ac:dyDescent="0.25">
      <c r="E824" s="11"/>
    </row>
    <row r="825" spans="5:5" x14ac:dyDescent="0.25">
      <c r="E825" s="11"/>
    </row>
    <row r="826" spans="5:5" x14ac:dyDescent="0.25">
      <c r="E826" s="11"/>
    </row>
    <row r="827" spans="5:5" x14ac:dyDescent="0.25">
      <c r="E827" s="11"/>
    </row>
    <row r="828" spans="5:5" x14ac:dyDescent="0.25">
      <c r="E828" s="11"/>
    </row>
    <row r="829" spans="5:5" x14ac:dyDescent="0.25">
      <c r="E829" s="11"/>
    </row>
    <row r="830" spans="5:5" x14ac:dyDescent="0.25">
      <c r="E830" s="11"/>
    </row>
    <row r="831" spans="5:5" x14ac:dyDescent="0.25">
      <c r="E831" s="11"/>
    </row>
    <row r="832" spans="5:5" x14ac:dyDescent="0.25">
      <c r="E832" s="11"/>
    </row>
    <row r="833" spans="5:5" x14ac:dyDescent="0.25">
      <c r="E833" s="11"/>
    </row>
    <row r="834" spans="5:5" x14ac:dyDescent="0.25">
      <c r="E834" s="11"/>
    </row>
    <row r="835" spans="5:5" x14ac:dyDescent="0.25">
      <c r="E835" s="11"/>
    </row>
    <row r="836" spans="5:5" x14ac:dyDescent="0.25">
      <c r="E836" s="11"/>
    </row>
    <row r="837" spans="5:5" x14ac:dyDescent="0.25">
      <c r="E837" s="11"/>
    </row>
    <row r="838" spans="5:5" x14ac:dyDescent="0.25">
      <c r="E838" s="11"/>
    </row>
    <row r="839" spans="5:5" x14ac:dyDescent="0.25">
      <c r="E839" s="11"/>
    </row>
    <row r="840" spans="5:5" x14ac:dyDescent="0.25">
      <c r="E840" s="11"/>
    </row>
    <row r="841" spans="5:5" x14ac:dyDescent="0.25">
      <c r="E841" s="11"/>
    </row>
    <row r="842" spans="5:5" x14ac:dyDescent="0.25">
      <c r="E842" s="11"/>
    </row>
    <row r="843" spans="5:5" x14ac:dyDescent="0.25">
      <c r="E843" s="11"/>
    </row>
    <row r="844" spans="5:5" x14ac:dyDescent="0.25">
      <c r="E844" s="11"/>
    </row>
    <row r="845" spans="5:5" x14ac:dyDescent="0.25">
      <c r="E845" s="11"/>
    </row>
    <row r="846" spans="5:5" x14ac:dyDescent="0.25">
      <c r="E846" s="11"/>
    </row>
    <row r="847" spans="5:5" x14ac:dyDescent="0.25">
      <c r="E847" s="11"/>
    </row>
    <row r="848" spans="5:5" x14ac:dyDescent="0.25">
      <c r="E848" s="11"/>
    </row>
    <row r="849" spans="5:5" x14ac:dyDescent="0.25">
      <c r="E849" s="11"/>
    </row>
    <row r="850" spans="5:5" x14ac:dyDescent="0.25">
      <c r="E850" s="11"/>
    </row>
    <row r="851" spans="5:5" x14ac:dyDescent="0.25">
      <c r="E851" s="11"/>
    </row>
    <row r="852" spans="5:5" x14ac:dyDescent="0.25">
      <c r="E852" s="11"/>
    </row>
    <row r="853" spans="5:5" x14ac:dyDescent="0.25">
      <c r="E853" s="11"/>
    </row>
    <row r="854" spans="5:5" x14ac:dyDescent="0.25">
      <c r="E854" s="11"/>
    </row>
    <row r="855" spans="5:5" x14ac:dyDescent="0.25">
      <c r="E855" s="11"/>
    </row>
    <row r="856" spans="5:5" x14ac:dyDescent="0.25">
      <c r="E856" s="11"/>
    </row>
    <row r="857" spans="5:5" x14ac:dyDescent="0.25">
      <c r="E857" s="11"/>
    </row>
    <row r="858" spans="5:5" x14ac:dyDescent="0.25">
      <c r="E858" s="11"/>
    </row>
    <row r="859" spans="5:5" x14ac:dyDescent="0.25">
      <c r="E859" s="11"/>
    </row>
    <row r="860" spans="5:5" x14ac:dyDescent="0.25">
      <c r="E860" s="11"/>
    </row>
    <row r="861" spans="5:5" x14ac:dyDescent="0.25">
      <c r="E861" s="11"/>
    </row>
    <row r="862" spans="5:5" x14ac:dyDescent="0.25">
      <c r="E862" s="11"/>
    </row>
    <row r="863" spans="5:5" x14ac:dyDescent="0.25">
      <c r="E863" s="11"/>
    </row>
    <row r="864" spans="5:5" x14ac:dyDescent="0.25">
      <c r="E864" s="11"/>
    </row>
    <row r="865" spans="5:5" x14ac:dyDescent="0.25">
      <c r="E865" s="11"/>
    </row>
    <row r="866" spans="5:5" x14ac:dyDescent="0.25">
      <c r="E866" s="11"/>
    </row>
    <row r="867" spans="5:5" x14ac:dyDescent="0.25">
      <c r="E867" s="11"/>
    </row>
    <row r="868" spans="5:5" x14ac:dyDescent="0.25">
      <c r="E868" s="11"/>
    </row>
    <row r="869" spans="5:5" x14ac:dyDescent="0.25">
      <c r="E869" s="11"/>
    </row>
    <row r="870" spans="5:5" x14ac:dyDescent="0.25">
      <c r="E870" s="11"/>
    </row>
    <row r="871" spans="5:5" x14ac:dyDescent="0.25">
      <c r="E871" s="11"/>
    </row>
    <row r="872" spans="5:5" x14ac:dyDescent="0.25">
      <c r="E872" s="11"/>
    </row>
    <row r="873" spans="5:5" x14ac:dyDescent="0.25">
      <c r="E873" s="11"/>
    </row>
    <row r="874" spans="5:5" x14ac:dyDescent="0.25">
      <c r="E874" s="11"/>
    </row>
    <row r="875" spans="5:5" x14ac:dyDescent="0.25">
      <c r="E875" s="11"/>
    </row>
    <row r="876" spans="5:5" x14ac:dyDescent="0.25">
      <c r="E876" s="11"/>
    </row>
    <row r="877" spans="5:5" x14ac:dyDescent="0.25">
      <c r="E877" s="11"/>
    </row>
    <row r="878" spans="5:5" x14ac:dyDescent="0.25">
      <c r="E878" s="11"/>
    </row>
    <row r="879" spans="5:5" x14ac:dyDescent="0.25">
      <c r="E879" s="11"/>
    </row>
    <row r="880" spans="5:5" x14ac:dyDescent="0.25">
      <c r="E880" s="11"/>
    </row>
    <row r="881" spans="5:5" x14ac:dyDescent="0.25">
      <c r="E881" s="11"/>
    </row>
    <row r="882" spans="5:5" x14ac:dyDescent="0.25">
      <c r="E882" s="11"/>
    </row>
    <row r="883" spans="5:5" x14ac:dyDescent="0.25">
      <c r="E883" s="11"/>
    </row>
    <row r="884" spans="5:5" x14ac:dyDescent="0.25">
      <c r="E884" s="11"/>
    </row>
    <row r="885" spans="5:5" x14ac:dyDescent="0.25">
      <c r="E885" s="11"/>
    </row>
    <row r="886" spans="5:5" x14ac:dyDescent="0.25">
      <c r="E886" s="11"/>
    </row>
    <row r="887" spans="5:5" x14ac:dyDescent="0.25">
      <c r="E887" s="11"/>
    </row>
    <row r="888" spans="5:5" x14ac:dyDescent="0.25">
      <c r="E888" s="11"/>
    </row>
    <row r="889" spans="5:5" x14ac:dyDescent="0.25">
      <c r="E889" s="11"/>
    </row>
    <row r="890" spans="5:5" x14ac:dyDescent="0.25">
      <c r="E890" s="11"/>
    </row>
    <row r="891" spans="5:5" x14ac:dyDescent="0.25">
      <c r="E891" s="11"/>
    </row>
    <row r="892" spans="5:5" x14ac:dyDescent="0.25">
      <c r="E892" s="11"/>
    </row>
    <row r="893" spans="5:5" x14ac:dyDescent="0.25">
      <c r="E893" s="11"/>
    </row>
    <row r="894" spans="5:5" x14ac:dyDescent="0.25">
      <c r="E894" s="11"/>
    </row>
    <row r="895" spans="5:5" x14ac:dyDescent="0.25">
      <c r="E895" s="11"/>
    </row>
    <row r="896" spans="5:5" x14ac:dyDescent="0.25">
      <c r="E896" s="11"/>
    </row>
    <row r="897" spans="5:5" x14ac:dyDescent="0.25">
      <c r="E897" s="11"/>
    </row>
    <row r="898" spans="5:5" x14ac:dyDescent="0.25">
      <c r="E898" s="11"/>
    </row>
    <row r="899" spans="5:5" x14ac:dyDescent="0.25">
      <c r="E899" s="11"/>
    </row>
    <row r="900" spans="5:5" x14ac:dyDescent="0.25">
      <c r="E900" s="11"/>
    </row>
    <row r="901" spans="5:5" x14ac:dyDescent="0.25">
      <c r="E901" s="11"/>
    </row>
    <row r="902" spans="5:5" x14ac:dyDescent="0.25">
      <c r="E902" s="11"/>
    </row>
    <row r="903" spans="5:5" x14ac:dyDescent="0.25">
      <c r="E903" s="11"/>
    </row>
    <row r="904" spans="5:5" x14ac:dyDescent="0.25">
      <c r="E904" s="11"/>
    </row>
    <row r="905" spans="5:5" x14ac:dyDescent="0.25">
      <c r="E905" s="11"/>
    </row>
    <row r="906" spans="5:5" x14ac:dyDescent="0.25">
      <c r="E906" s="11"/>
    </row>
    <row r="907" spans="5:5" x14ac:dyDescent="0.25">
      <c r="E907" s="11"/>
    </row>
    <row r="908" spans="5:5" x14ac:dyDescent="0.25">
      <c r="E908" s="11"/>
    </row>
    <row r="909" spans="5:5" x14ac:dyDescent="0.25">
      <c r="E909" s="11"/>
    </row>
    <row r="910" spans="5:5" x14ac:dyDescent="0.25">
      <c r="E910" s="11"/>
    </row>
    <row r="911" spans="5:5" x14ac:dyDescent="0.25">
      <c r="E911" s="11"/>
    </row>
    <row r="912" spans="5:5" x14ac:dyDescent="0.25">
      <c r="E912" s="11"/>
    </row>
    <row r="913" spans="5:5" x14ac:dyDescent="0.25">
      <c r="E913" s="11"/>
    </row>
    <row r="914" spans="5:5" x14ac:dyDescent="0.25">
      <c r="E914" s="11"/>
    </row>
    <row r="915" spans="5:5" x14ac:dyDescent="0.25">
      <c r="E915" s="11"/>
    </row>
    <row r="916" spans="5:5" x14ac:dyDescent="0.25">
      <c r="E916" s="11"/>
    </row>
    <row r="917" spans="5:5" x14ac:dyDescent="0.25">
      <c r="E917" s="11"/>
    </row>
    <row r="918" spans="5:5" x14ac:dyDescent="0.25">
      <c r="E918" s="11"/>
    </row>
    <row r="919" spans="5:5" x14ac:dyDescent="0.25">
      <c r="E919" s="11"/>
    </row>
    <row r="920" spans="5:5" x14ac:dyDescent="0.25">
      <c r="E920" s="11"/>
    </row>
    <row r="921" spans="5:5" x14ac:dyDescent="0.25">
      <c r="E921" s="11"/>
    </row>
    <row r="922" spans="5:5" x14ac:dyDescent="0.25">
      <c r="E922" s="11"/>
    </row>
    <row r="923" spans="5:5" x14ac:dyDescent="0.25">
      <c r="E923" s="11"/>
    </row>
    <row r="924" spans="5:5" x14ac:dyDescent="0.25">
      <c r="E924" s="11"/>
    </row>
    <row r="925" spans="5:5" x14ac:dyDescent="0.25">
      <c r="E925" s="11"/>
    </row>
    <row r="926" spans="5:5" x14ac:dyDescent="0.25">
      <c r="E926" s="11"/>
    </row>
    <row r="927" spans="5:5" x14ac:dyDescent="0.25">
      <c r="E927" s="11"/>
    </row>
    <row r="928" spans="5:5" x14ac:dyDescent="0.25">
      <c r="E928" s="11"/>
    </row>
    <row r="929" spans="5:5" x14ac:dyDescent="0.25">
      <c r="E929" s="11"/>
    </row>
    <row r="930" spans="5:5" x14ac:dyDescent="0.25">
      <c r="E930" s="11"/>
    </row>
    <row r="931" spans="5:5" x14ac:dyDescent="0.25">
      <c r="E931" s="11"/>
    </row>
    <row r="932" spans="5:5" x14ac:dyDescent="0.25">
      <c r="E932" s="11"/>
    </row>
    <row r="933" spans="5:5" x14ac:dyDescent="0.25">
      <c r="E933" s="11"/>
    </row>
    <row r="934" spans="5:5" x14ac:dyDescent="0.25">
      <c r="E934" s="11"/>
    </row>
    <row r="935" spans="5:5" x14ac:dyDescent="0.25">
      <c r="E935" s="11"/>
    </row>
    <row r="936" spans="5:5" x14ac:dyDescent="0.25">
      <c r="E936" s="11"/>
    </row>
    <row r="937" spans="5:5" x14ac:dyDescent="0.25">
      <c r="E937" s="11"/>
    </row>
    <row r="938" spans="5:5" x14ac:dyDescent="0.25">
      <c r="E938" s="11"/>
    </row>
    <row r="939" spans="5:5" x14ac:dyDescent="0.25">
      <c r="E939" s="11"/>
    </row>
    <row r="940" spans="5:5" x14ac:dyDescent="0.25">
      <c r="E940" s="11"/>
    </row>
    <row r="941" spans="5:5" x14ac:dyDescent="0.25">
      <c r="E941" s="11"/>
    </row>
    <row r="942" spans="5:5" x14ac:dyDescent="0.25">
      <c r="E942" s="11"/>
    </row>
    <row r="943" spans="5:5" x14ac:dyDescent="0.25">
      <c r="E943" s="11"/>
    </row>
    <row r="944" spans="5:5" x14ac:dyDescent="0.25">
      <c r="E944" s="11"/>
    </row>
    <row r="945" spans="5:5" x14ac:dyDescent="0.25">
      <c r="E945" s="11"/>
    </row>
    <row r="946" spans="5:5" x14ac:dyDescent="0.25">
      <c r="E946" s="11"/>
    </row>
    <row r="947" spans="5:5" x14ac:dyDescent="0.25">
      <c r="E947" s="11"/>
    </row>
    <row r="948" spans="5:5" x14ac:dyDescent="0.25">
      <c r="E948" s="11"/>
    </row>
    <row r="949" spans="5:5" x14ac:dyDescent="0.25">
      <c r="E949" s="11"/>
    </row>
    <row r="950" spans="5:5" x14ac:dyDescent="0.25">
      <c r="E950" s="11"/>
    </row>
    <row r="951" spans="5:5" x14ac:dyDescent="0.25">
      <c r="E951" s="11"/>
    </row>
    <row r="952" spans="5:5" x14ac:dyDescent="0.25">
      <c r="E952" s="11"/>
    </row>
    <row r="953" spans="5:5" x14ac:dyDescent="0.25">
      <c r="E953" s="11"/>
    </row>
    <row r="954" spans="5:5" x14ac:dyDescent="0.25">
      <c r="E954" s="11"/>
    </row>
    <row r="955" spans="5:5" x14ac:dyDescent="0.25">
      <c r="E955" s="11"/>
    </row>
    <row r="956" spans="5:5" x14ac:dyDescent="0.25">
      <c r="E956" s="11"/>
    </row>
    <row r="957" spans="5:5" x14ac:dyDescent="0.25">
      <c r="E957" s="11"/>
    </row>
    <row r="958" spans="5:5" x14ac:dyDescent="0.25">
      <c r="E958" s="11"/>
    </row>
    <row r="959" spans="5:5" x14ac:dyDescent="0.25">
      <c r="E959" s="11"/>
    </row>
    <row r="960" spans="5:5" x14ac:dyDescent="0.25">
      <c r="E960" s="11"/>
    </row>
    <row r="961" spans="5:5" x14ac:dyDescent="0.25">
      <c r="E961" s="11"/>
    </row>
    <row r="962" spans="5:5" x14ac:dyDescent="0.25">
      <c r="E962" s="11"/>
    </row>
    <row r="963" spans="5:5" x14ac:dyDescent="0.25">
      <c r="E963" s="11"/>
    </row>
    <row r="964" spans="5:5" x14ac:dyDescent="0.25">
      <c r="E964" s="11"/>
    </row>
    <row r="965" spans="5:5" x14ac:dyDescent="0.25">
      <c r="E965" s="11"/>
    </row>
    <row r="966" spans="5:5" x14ac:dyDescent="0.25">
      <c r="E966" s="11"/>
    </row>
    <row r="967" spans="5:5" x14ac:dyDescent="0.25">
      <c r="E967" s="11"/>
    </row>
    <row r="968" spans="5:5" x14ac:dyDescent="0.25">
      <c r="E968" s="11"/>
    </row>
    <row r="969" spans="5:5" x14ac:dyDescent="0.25">
      <c r="E969" s="11"/>
    </row>
    <row r="970" spans="5:5" x14ac:dyDescent="0.25">
      <c r="E970" s="11"/>
    </row>
    <row r="971" spans="5:5" x14ac:dyDescent="0.25">
      <c r="E971" s="11"/>
    </row>
    <row r="972" spans="5:5" x14ac:dyDescent="0.25">
      <c r="E972" s="11"/>
    </row>
    <row r="973" spans="5:5" x14ac:dyDescent="0.25">
      <c r="E973" s="11"/>
    </row>
    <row r="974" spans="5:5" x14ac:dyDescent="0.25">
      <c r="E974" s="11"/>
    </row>
    <row r="975" spans="5:5" x14ac:dyDescent="0.25">
      <c r="E975" s="11"/>
    </row>
    <row r="976" spans="5:5" x14ac:dyDescent="0.25">
      <c r="E976" s="11"/>
    </row>
    <row r="977" spans="5:5" x14ac:dyDescent="0.25">
      <c r="E977" s="11"/>
    </row>
    <row r="978" spans="5:5" x14ac:dyDescent="0.25">
      <c r="E978" s="11"/>
    </row>
    <row r="979" spans="5:5" x14ac:dyDescent="0.25">
      <c r="E979" s="11"/>
    </row>
    <row r="980" spans="5:5" x14ac:dyDescent="0.25">
      <c r="E980" s="11"/>
    </row>
    <row r="981" spans="5:5" x14ac:dyDescent="0.25">
      <c r="E981" s="11"/>
    </row>
    <row r="982" spans="5:5" x14ac:dyDescent="0.25">
      <c r="E982" s="11"/>
    </row>
    <row r="983" spans="5:5" x14ac:dyDescent="0.25">
      <c r="E983" s="11"/>
    </row>
    <row r="984" spans="5:5" x14ac:dyDescent="0.25">
      <c r="E984" s="11"/>
    </row>
    <row r="985" spans="5:5" x14ac:dyDescent="0.25">
      <c r="E985" s="11"/>
    </row>
    <row r="986" spans="5:5" x14ac:dyDescent="0.25">
      <c r="E986" s="11"/>
    </row>
    <row r="987" spans="5:5" x14ac:dyDescent="0.25">
      <c r="E987" s="11"/>
    </row>
    <row r="988" spans="5:5" x14ac:dyDescent="0.25">
      <c r="E988" s="11"/>
    </row>
    <row r="989" spans="5:5" x14ac:dyDescent="0.25">
      <c r="E989" s="11"/>
    </row>
    <row r="990" spans="5:5" x14ac:dyDescent="0.25">
      <c r="E990" s="11"/>
    </row>
    <row r="991" spans="5:5" x14ac:dyDescent="0.25">
      <c r="E991" s="11"/>
    </row>
    <row r="992" spans="5:5" x14ac:dyDescent="0.25">
      <c r="E992" s="11"/>
    </row>
    <row r="993" spans="5:5" x14ac:dyDescent="0.25">
      <c r="E993" s="11"/>
    </row>
    <row r="994" spans="5:5" x14ac:dyDescent="0.25">
      <c r="E994" s="11"/>
    </row>
    <row r="995" spans="5:5" x14ac:dyDescent="0.25">
      <c r="E995" s="11"/>
    </row>
    <row r="996" spans="5:5" x14ac:dyDescent="0.25">
      <c r="E996" s="11"/>
    </row>
    <row r="997" spans="5:5" x14ac:dyDescent="0.25">
      <c r="E997" s="11"/>
    </row>
    <row r="998" spans="5:5" x14ac:dyDescent="0.25">
      <c r="E998" s="11"/>
    </row>
    <row r="999" spans="5:5" x14ac:dyDescent="0.25">
      <c r="E999" s="11"/>
    </row>
    <row r="1000" spans="5:5" x14ac:dyDescent="0.25">
      <c r="E1000" s="11"/>
    </row>
    <row r="1001" spans="5:5" x14ac:dyDescent="0.25">
      <c r="E1001" s="11"/>
    </row>
    <row r="1002" spans="5:5" x14ac:dyDescent="0.25">
      <c r="E1002" s="11"/>
    </row>
    <row r="1003" spans="5:5" x14ac:dyDescent="0.25">
      <c r="E1003" s="11"/>
    </row>
    <row r="1004" spans="5:5" x14ac:dyDescent="0.25">
      <c r="E1004" s="11"/>
    </row>
    <row r="1005" spans="5:5" x14ac:dyDescent="0.25">
      <c r="E1005" s="11"/>
    </row>
    <row r="1006" spans="5:5" x14ac:dyDescent="0.25">
      <c r="E1006" s="11"/>
    </row>
    <row r="1007" spans="5:5" x14ac:dyDescent="0.25">
      <c r="E1007" s="11"/>
    </row>
    <row r="1008" spans="5:5" x14ac:dyDescent="0.25">
      <c r="E1008" s="11"/>
    </row>
    <row r="1009" spans="5:5" x14ac:dyDescent="0.25">
      <c r="E1009" s="11"/>
    </row>
    <row r="1010" spans="5:5" x14ac:dyDescent="0.25">
      <c r="E1010" s="11"/>
    </row>
    <row r="1011" spans="5:5" x14ac:dyDescent="0.25">
      <c r="E1011" s="11"/>
    </row>
    <row r="1012" spans="5:5" x14ac:dyDescent="0.25">
      <c r="E1012" s="11"/>
    </row>
    <row r="1013" spans="5:5" x14ac:dyDescent="0.25">
      <c r="E1013" s="11"/>
    </row>
    <row r="1014" spans="5:5" x14ac:dyDescent="0.25">
      <c r="E1014" s="11"/>
    </row>
    <row r="1015" spans="5:5" x14ac:dyDescent="0.25">
      <c r="E1015" s="11"/>
    </row>
    <row r="1016" spans="5:5" x14ac:dyDescent="0.25">
      <c r="E1016" s="11"/>
    </row>
    <row r="1017" spans="5:5" x14ac:dyDescent="0.25">
      <c r="E1017" s="11"/>
    </row>
    <row r="1018" spans="5:5" x14ac:dyDescent="0.25">
      <c r="E1018" s="11"/>
    </row>
    <row r="1019" spans="5:5" x14ac:dyDescent="0.25">
      <c r="E1019" s="11"/>
    </row>
    <row r="1020" spans="5:5" x14ac:dyDescent="0.25">
      <c r="E1020" s="11"/>
    </row>
    <row r="1021" spans="5:5" x14ac:dyDescent="0.25">
      <c r="E1021" s="11"/>
    </row>
    <row r="1022" spans="5:5" x14ac:dyDescent="0.25">
      <c r="E1022" s="11"/>
    </row>
    <row r="1023" spans="5:5" x14ac:dyDescent="0.25">
      <c r="E1023" s="11"/>
    </row>
    <row r="1024" spans="5:5" x14ac:dyDescent="0.25">
      <c r="E1024" s="11"/>
    </row>
    <row r="1025" spans="5:5" x14ac:dyDescent="0.25">
      <c r="E1025" s="11"/>
    </row>
    <row r="1026" spans="5:5" x14ac:dyDescent="0.25">
      <c r="E1026" s="11"/>
    </row>
    <row r="1027" spans="5:5" x14ac:dyDescent="0.25">
      <c r="E1027" s="11"/>
    </row>
    <row r="1028" spans="5:5" x14ac:dyDescent="0.25">
      <c r="E1028" s="11"/>
    </row>
    <row r="1029" spans="5:5" x14ac:dyDescent="0.25">
      <c r="E1029" s="11"/>
    </row>
    <row r="1030" spans="5:5" x14ac:dyDescent="0.25">
      <c r="E1030" s="11"/>
    </row>
    <row r="1031" spans="5:5" x14ac:dyDescent="0.25">
      <c r="E1031" s="11"/>
    </row>
    <row r="1032" spans="5:5" x14ac:dyDescent="0.25">
      <c r="E1032" s="11"/>
    </row>
    <row r="1033" spans="5:5" x14ac:dyDescent="0.25">
      <c r="E1033" s="11"/>
    </row>
    <row r="1034" spans="5:5" x14ac:dyDescent="0.25">
      <c r="E1034" s="11"/>
    </row>
    <row r="1035" spans="5:5" x14ac:dyDescent="0.25">
      <c r="E1035" s="11"/>
    </row>
    <row r="1036" spans="5:5" x14ac:dyDescent="0.25">
      <c r="E1036" s="11"/>
    </row>
    <row r="1037" spans="5:5" x14ac:dyDescent="0.25">
      <c r="E1037" s="11"/>
    </row>
    <row r="1038" spans="5:5" x14ac:dyDescent="0.25">
      <c r="E1038" s="11"/>
    </row>
    <row r="1039" spans="5:5" x14ac:dyDescent="0.25">
      <c r="E1039" s="11"/>
    </row>
    <row r="1040" spans="5:5" x14ac:dyDescent="0.25">
      <c r="E1040" s="11"/>
    </row>
    <row r="1041" spans="5:5" x14ac:dyDescent="0.25">
      <c r="E1041" s="11"/>
    </row>
    <row r="1042" spans="5:5" x14ac:dyDescent="0.25">
      <c r="E1042" s="11"/>
    </row>
    <row r="1043" spans="5:5" x14ac:dyDescent="0.25">
      <c r="E1043" s="11"/>
    </row>
    <row r="1044" spans="5:5" x14ac:dyDescent="0.25">
      <c r="E1044" s="11"/>
    </row>
    <row r="1045" spans="5:5" x14ac:dyDescent="0.25">
      <c r="E1045" s="11"/>
    </row>
    <row r="1046" spans="5:5" x14ac:dyDescent="0.25">
      <c r="E1046" s="11"/>
    </row>
    <row r="1047" spans="5:5" x14ac:dyDescent="0.25">
      <c r="E1047" s="11"/>
    </row>
    <row r="1048" spans="5:5" x14ac:dyDescent="0.25">
      <c r="E1048" s="11"/>
    </row>
    <row r="1049" spans="5:5" x14ac:dyDescent="0.25">
      <c r="E1049" s="11"/>
    </row>
    <row r="1050" spans="5:5" x14ac:dyDescent="0.25">
      <c r="E1050" s="11"/>
    </row>
    <row r="1051" spans="5:5" x14ac:dyDescent="0.25">
      <c r="E1051" s="11"/>
    </row>
    <row r="1052" spans="5:5" x14ac:dyDescent="0.25">
      <c r="E1052" s="11"/>
    </row>
    <row r="1053" spans="5:5" x14ac:dyDescent="0.25">
      <c r="E1053" s="11"/>
    </row>
    <row r="1054" spans="5:5" x14ac:dyDescent="0.25">
      <c r="E1054" s="11"/>
    </row>
    <row r="1055" spans="5:5" x14ac:dyDescent="0.25">
      <c r="E1055" s="11"/>
    </row>
    <row r="1056" spans="5:5" x14ac:dyDescent="0.25">
      <c r="E1056" s="11"/>
    </row>
    <row r="1057" spans="5:5" x14ac:dyDescent="0.25">
      <c r="E1057" s="11"/>
    </row>
    <row r="1058" spans="5:5" x14ac:dyDescent="0.25">
      <c r="E1058" s="11"/>
    </row>
    <row r="1059" spans="5:5" x14ac:dyDescent="0.25">
      <c r="E1059" s="11"/>
    </row>
    <row r="1060" spans="5:5" x14ac:dyDescent="0.25">
      <c r="E1060" s="11"/>
    </row>
    <row r="1061" spans="5:5" x14ac:dyDescent="0.25">
      <c r="E1061" s="11"/>
    </row>
    <row r="1062" spans="5:5" x14ac:dyDescent="0.25">
      <c r="E1062" s="11"/>
    </row>
    <row r="1063" spans="5:5" x14ac:dyDescent="0.25">
      <c r="E1063" s="11"/>
    </row>
    <row r="1064" spans="5:5" x14ac:dyDescent="0.25">
      <c r="E1064" s="11"/>
    </row>
    <row r="1065" spans="5:5" x14ac:dyDescent="0.25">
      <c r="E1065" s="11"/>
    </row>
    <row r="1066" spans="5:5" x14ac:dyDescent="0.25">
      <c r="E1066" s="11"/>
    </row>
    <row r="1067" spans="5:5" x14ac:dyDescent="0.25">
      <c r="E1067" s="11"/>
    </row>
    <row r="1068" spans="5:5" x14ac:dyDescent="0.25">
      <c r="E1068" s="11"/>
    </row>
    <row r="1069" spans="5:5" x14ac:dyDescent="0.25">
      <c r="E1069" s="11"/>
    </row>
    <row r="1070" spans="5:5" x14ac:dyDescent="0.25">
      <c r="E1070" s="11"/>
    </row>
    <row r="1071" spans="5:5" x14ac:dyDescent="0.25">
      <c r="E1071" s="11"/>
    </row>
    <row r="1072" spans="5:5" x14ac:dyDescent="0.25">
      <c r="E1072" s="11"/>
    </row>
    <row r="1073" spans="5:5" x14ac:dyDescent="0.25">
      <c r="E1073" s="11"/>
    </row>
    <row r="1074" spans="5:5" x14ac:dyDescent="0.25">
      <c r="E1074" s="11"/>
    </row>
    <row r="1075" spans="5:5" x14ac:dyDescent="0.25">
      <c r="E1075" s="11"/>
    </row>
    <row r="1076" spans="5:5" x14ac:dyDescent="0.25">
      <c r="E1076" s="11"/>
    </row>
    <row r="1077" spans="5:5" x14ac:dyDescent="0.25">
      <c r="E1077" s="11"/>
    </row>
    <row r="1078" spans="5:5" x14ac:dyDescent="0.25">
      <c r="E1078" s="11"/>
    </row>
    <row r="1079" spans="5:5" x14ac:dyDescent="0.25">
      <c r="E1079" s="11"/>
    </row>
    <row r="1080" spans="5:5" x14ac:dyDescent="0.25">
      <c r="E1080" s="11"/>
    </row>
    <row r="1081" spans="5:5" x14ac:dyDescent="0.25">
      <c r="E1081" s="11"/>
    </row>
    <row r="1082" spans="5:5" x14ac:dyDescent="0.25">
      <c r="E1082" s="11"/>
    </row>
    <row r="1083" spans="5:5" x14ac:dyDescent="0.25">
      <c r="E1083" s="11"/>
    </row>
    <row r="1084" spans="5:5" x14ac:dyDescent="0.25">
      <c r="E1084" s="11"/>
    </row>
    <row r="1085" spans="5:5" x14ac:dyDescent="0.25">
      <c r="E1085" s="11"/>
    </row>
    <row r="1086" spans="5:5" x14ac:dyDescent="0.25">
      <c r="E1086" s="11"/>
    </row>
    <row r="1087" spans="5:5" x14ac:dyDescent="0.25">
      <c r="E1087" s="11"/>
    </row>
    <row r="1088" spans="5:5" x14ac:dyDescent="0.25">
      <c r="E1088" s="11"/>
    </row>
    <row r="1089" spans="5:5" x14ac:dyDescent="0.25">
      <c r="E1089" s="11"/>
    </row>
    <row r="1090" spans="5:5" x14ac:dyDescent="0.25">
      <c r="E1090" s="11"/>
    </row>
    <row r="1091" spans="5:5" x14ac:dyDescent="0.25">
      <c r="E1091" s="11"/>
    </row>
    <row r="1092" spans="5:5" x14ac:dyDescent="0.25">
      <c r="E1092" s="11"/>
    </row>
    <row r="1093" spans="5:5" x14ac:dyDescent="0.25">
      <c r="E1093" s="11"/>
    </row>
    <row r="1094" spans="5:5" x14ac:dyDescent="0.25">
      <c r="E1094" s="11"/>
    </row>
    <row r="1095" spans="5:5" x14ac:dyDescent="0.25">
      <c r="E1095" s="11"/>
    </row>
    <row r="1096" spans="5:5" x14ac:dyDescent="0.25">
      <c r="E1096" s="11"/>
    </row>
    <row r="1097" spans="5:5" x14ac:dyDescent="0.25">
      <c r="E1097" s="11"/>
    </row>
    <row r="1098" spans="5:5" x14ac:dyDescent="0.25">
      <c r="E1098" s="11"/>
    </row>
    <row r="1099" spans="5:5" x14ac:dyDescent="0.25">
      <c r="E1099" s="11"/>
    </row>
    <row r="1100" spans="5:5" x14ac:dyDescent="0.25">
      <c r="E1100" s="11"/>
    </row>
    <row r="1101" spans="5:5" x14ac:dyDescent="0.25">
      <c r="E1101" s="11"/>
    </row>
    <row r="1102" spans="5:5" x14ac:dyDescent="0.25">
      <c r="E1102" s="11"/>
    </row>
    <row r="1103" spans="5:5" x14ac:dyDescent="0.25">
      <c r="E1103" s="11"/>
    </row>
    <row r="1104" spans="5:5" x14ac:dyDescent="0.25">
      <c r="E1104" s="11"/>
    </row>
    <row r="1105" spans="5:5" x14ac:dyDescent="0.25">
      <c r="E1105" s="11"/>
    </row>
    <row r="1106" spans="5:5" x14ac:dyDescent="0.25">
      <c r="E1106" s="11"/>
    </row>
    <row r="1107" spans="5:5" x14ac:dyDescent="0.25">
      <c r="E1107" s="11"/>
    </row>
    <row r="1108" spans="5:5" x14ac:dyDescent="0.25">
      <c r="E1108" s="11"/>
    </row>
    <row r="1109" spans="5:5" x14ac:dyDescent="0.25">
      <c r="E1109" s="11"/>
    </row>
    <row r="1110" spans="5:5" x14ac:dyDescent="0.25">
      <c r="E1110" s="11"/>
    </row>
    <row r="1111" spans="5:5" x14ac:dyDescent="0.25">
      <c r="E1111" s="11"/>
    </row>
    <row r="1112" spans="5:5" x14ac:dyDescent="0.25">
      <c r="E1112" s="11"/>
    </row>
    <row r="1113" spans="5:5" x14ac:dyDescent="0.25">
      <c r="E1113" s="11"/>
    </row>
    <row r="1114" spans="5:5" x14ac:dyDescent="0.25">
      <c r="E1114" s="11"/>
    </row>
    <row r="1115" spans="5:5" x14ac:dyDescent="0.25">
      <c r="E1115" s="11"/>
    </row>
    <row r="1116" spans="5:5" x14ac:dyDescent="0.25">
      <c r="E1116" s="11"/>
    </row>
    <row r="1117" spans="5:5" x14ac:dyDescent="0.25">
      <c r="E1117" s="11"/>
    </row>
    <row r="1118" spans="5:5" x14ac:dyDescent="0.25">
      <c r="E1118" s="11"/>
    </row>
    <row r="1119" spans="5:5" x14ac:dyDescent="0.25">
      <c r="E1119" s="11"/>
    </row>
    <row r="1120" spans="5:5" x14ac:dyDescent="0.25">
      <c r="E1120" s="11"/>
    </row>
    <row r="1121" spans="5:5" x14ac:dyDescent="0.25">
      <c r="E1121" s="11"/>
    </row>
    <row r="1122" spans="5:5" x14ac:dyDescent="0.25">
      <c r="E1122" s="11"/>
    </row>
    <row r="1123" spans="5:5" x14ac:dyDescent="0.25">
      <c r="E1123" s="11"/>
    </row>
    <row r="1124" spans="5:5" x14ac:dyDescent="0.25">
      <c r="E1124" s="11"/>
    </row>
    <row r="1125" spans="5:5" x14ac:dyDescent="0.25">
      <c r="E1125" s="11"/>
    </row>
    <row r="1126" spans="5:5" x14ac:dyDescent="0.25">
      <c r="E1126" s="11"/>
    </row>
    <row r="1127" spans="5:5" x14ac:dyDescent="0.25">
      <c r="E1127" s="11"/>
    </row>
    <row r="1128" spans="5:5" x14ac:dyDescent="0.25">
      <c r="E1128" s="11"/>
    </row>
    <row r="1129" spans="5:5" x14ac:dyDescent="0.25">
      <c r="E1129" s="11"/>
    </row>
    <row r="1130" spans="5:5" x14ac:dyDescent="0.25">
      <c r="E1130" s="11"/>
    </row>
    <row r="1131" spans="5:5" x14ac:dyDescent="0.25">
      <c r="E1131" s="11"/>
    </row>
    <row r="1132" spans="5:5" x14ac:dyDescent="0.25">
      <c r="E1132" s="11"/>
    </row>
    <row r="1133" spans="5:5" x14ac:dyDescent="0.25">
      <c r="E1133" s="11"/>
    </row>
    <row r="1134" spans="5:5" x14ac:dyDescent="0.25">
      <c r="E1134" s="11"/>
    </row>
    <row r="1135" spans="5:5" x14ac:dyDescent="0.25">
      <c r="E1135" s="11"/>
    </row>
    <row r="1136" spans="5:5" x14ac:dyDescent="0.25">
      <c r="E1136" s="11"/>
    </row>
    <row r="1137" spans="5:5" x14ac:dyDescent="0.25">
      <c r="E1137" s="11"/>
    </row>
    <row r="1138" spans="5:5" x14ac:dyDescent="0.25">
      <c r="E1138" s="11"/>
    </row>
    <row r="1139" spans="5:5" x14ac:dyDescent="0.25">
      <c r="E1139" s="11"/>
    </row>
    <row r="1140" spans="5:5" x14ac:dyDescent="0.25">
      <c r="E1140" s="11"/>
    </row>
    <row r="1141" spans="5:5" x14ac:dyDescent="0.25">
      <c r="E1141" s="11"/>
    </row>
    <row r="1142" spans="5:5" x14ac:dyDescent="0.25">
      <c r="E1142" s="11"/>
    </row>
    <row r="1143" spans="5:5" x14ac:dyDescent="0.25">
      <c r="E1143" s="11"/>
    </row>
    <row r="1144" spans="5:5" x14ac:dyDescent="0.25">
      <c r="E1144" s="11"/>
    </row>
    <row r="1145" spans="5:5" x14ac:dyDescent="0.25">
      <c r="E1145" s="11"/>
    </row>
    <row r="1146" spans="5:5" x14ac:dyDescent="0.25">
      <c r="E1146" s="11"/>
    </row>
    <row r="1147" spans="5:5" x14ac:dyDescent="0.25">
      <c r="E1147" s="11"/>
    </row>
    <row r="1148" spans="5:5" x14ac:dyDescent="0.25">
      <c r="E1148" s="11"/>
    </row>
    <row r="1149" spans="5:5" x14ac:dyDescent="0.25">
      <c r="E1149" s="11"/>
    </row>
    <row r="1150" spans="5:5" x14ac:dyDescent="0.25">
      <c r="E1150" s="11"/>
    </row>
    <row r="1151" spans="5:5" x14ac:dyDescent="0.25">
      <c r="E1151" s="11"/>
    </row>
    <row r="1152" spans="5:5" x14ac:dyDescent="0.25">
      <c r="E1152" s="11"/>
    </row>
    <row r="1153" spans="5:5" x14ac:dyDescent="0.25">
      <c r="E1153" s="11"/>
    </row>
    <row r="1154" spans="5:5" x14ac:dyDescent="0.25">
      <c r="E1154" s="11"/>
    </row>
    <row r="1155" spans="5:5" x14ac:dyDescent="0.25">
      <c r="E1155" s="11"/>
    </row>
    <row r="1156" spans="5:5" x14ac:dyDescent="0.25">
      <c r="E1156" s="11"/>
    </row>
    <row r="1157" spans="5:5" x14ac:dyDescent="0.25">
      <c r="E1157" s="11"/>
    </row>
    <row r="1158" spans="5:5" x14ac:dyDescent="0.25">
      <c r="E1158" s="11"/>
    </row>
    <row r="1159" spans="5:5" x14ac:dyDescent="0.25">
      <c r="E1159" s="11"/>
    </row>
    <row r="1160" spans="5:5" x14ac:dyDescent="0.25">
      <c r="E1160" s="11"/>
    </row>
    <row r="1161" spans="5:5" x14ac:dyDescent="0.25">
      <c r="E1161" s="11"/>
    </row>
    <row r="1162" spans="5:5" x14ac:dyDescent="0.25">
      <c r="E1162" s="11"/>
    </row>
    <row r="1163" spans="5:5" x14ac:dyDescent="0.25">
      <c r="E1163" s="11"/>
    </row>
    <row r="1164" spans="5:5" x14ac:dyDescent="0.25">
      <c r="E1164" s="11"/>
    </row>
    <row r="1165" spans="5:5" x14ac:dyDescent="0.25">
      <c r="E1165" s="11"/>
    </row>
    <row r="1166" spans="5:5" x14ac:dyDescent="0.25">
      <c r="E1166" s="11"/>
    </row>
    <row r="1167" spans="5:5" x14ac:dyDescent="0.25">
      <c r="E1167" s="11"/>
    </row>
    <row r="1168" spans="5:5" x14ac:dyDescent="0.25">
      <c r="E1168" s="11"/>
    </row>
    <row r="1169" spans="5:5" x14ac:dyDescent="0.25">
      <c r="E1169" s="11"/>
    </row>
    <row r="1170" spans="5:5" x14ac:dyDescent="0.25">
      <c r="E1170" s="11"/>
    </row>
    <row r="1171" spans="5:5" x14ac:dyDescent="0.25">
      <c r="E1171" s="11"/>
    </row>
    <row r="1172" spans="5:5" x14ac:dyDescent="0.25">
      <c r="E1172" s="11"/>
    </row>
    <row r="1173" spans="5:5" x14ac:dyDescent="0.25">
      <c r="E1173" s="11"/>
    </row>
    <row r="1174" spans="5:5" x14ac:dyDescent="0.25">
      <c r="E1174" s="11"/>
    </row>
    <row r="1175" spans="5:5" x14ac:dyDescent="0.25">
      <c r="E1175" s="11"/>
    </row>
    <row r="1176" spans="5:5" x14ac:dyDescent="0.25">
      <c r="E1176" s="11"/>
    </row>
    <row r="1177" spans="5:5" x14ac:dyDescent="0.25">
      <c r="E1177" s="11"/>
    </row>
    <row r="1178" spans="5:5" x14ac:dyDescent="0.25">
      <c r="E1178" s="11"/>
    </row>
    <row r="1179" spans="5:5" x14ac:dyDescent="0.25">
      <c r="E1179" s="11"/>
    </row>
    <row r="1180" spans="5:5" x14ac:dyDescent="0.25">
      <c r="E1180" s="11"/>
    </row>
    <row r="1181" spans="5:5" x14ac:dyDescent="0.25">
      <c r="E1181" s="11"/>
    </row>
    <row r="1182" spans="5:5" x14ac:dyDescent="0.25">
      <c r="E1182" s="11"/>
    </row>
    <row r="1183" spans="5:5" x14ac:dyDescent="0.25">
      <c r="E1183" s="11"/>
    </row>
    <row r="1184" spans="5:5" x14ac:dyDescent="0.25">
      <c r="E1184" s="11"/>
    </row>
    <row r="1185" spans="5:5" x14ac:dyDescent="0.25">
      <c r="E1185" s="11"/>
    </row>
    <row r="1186" spans="5:5" x14ac:dyDescent="0.25">
      <c r="E1186" s="11"/>
    </row>
    <row r="1187" spans="5:5" x14ac:dyDescent="0.25">
      <c r="E1187" s="11"/>
    </row>
    <row r="1188" spans="5:5" x14ac:dyDescent="0.25">
      <c r="E1188" s="11"/>
    </row>
    <row r="1189" spans="5:5" x14ac:dyDescent="0.25">
      <c r="E1189" s="11"/>
    </row>
    <row r="1190" spans="5:5" x14ac:dyDescent="0.25">
      <c r="E1190" s="11"/>
    </row>
    <row r="1191" spans="5:5" x14ac:dyDescent="0.25">
      <c r="E1191" s="11"/>
    </row>
    <row r="1192" spans="5:5" x14ac:dyDescent="0.25">
      <c r="E1192" s="11"/>
    </row>
    <row r="1193" spans="5:5" x14ac:dyDescent="0.25">
      <c r="E1193" s="11"/>
    </row>
    <row r="1194" spans="5:5" x14ac:dyDescent="0.25">
      <c r="E1194" s="11"/>
    </row>
    <row r="1195" spans="5:5" x14ac:dyDescent="0.25">
      <c r="E1195" s="11"/>
    </row>
    <row r="1196" spans="5:5" x14ac:dyDescent="0.25">
      <c r="E1196" s="11"/>
    </row>
    <row r="1197" spans="5:5" x14ac:dyDescent="0.25">
      <c r="E1197" s="11"/>
    </row>
    <row r="1198" spans="5:5" x14ac:dyDescent="0.25">
      <c r="E1198" s="11"/>
    </row>
    <row r="1199" spans="5:5" x14ac:dyDescent="0.25">
      <c r="E1199" s="11"/>
    </row>
    <row r="1200" spans="5:5" x14ac:dyDescent="0.25">
      <c r="E1200" s="11"/>
    </row>
    <row r="1201" spans="5:5" x14ac:dyDescent="0.25">
      <c r="E1201" s="11"/>
    </row>
    <row r="1202" spans="5:5" x14ac:dyDescent="0.25">
      <c r="E1202" s="11"/>
    </row>
    <row r="1203" spans="5:5" x14ac:dyDescent="0.25">
      <c r="E1203" s="11"/>
    </row>
    <row r="1204" spans="5:5" x14ac:dyDescent="0.25">
      <c r="E1204" s="11"/>
    </row>
    <row r="1205" spans="5:5" x14ac:dyDescent="0.25">
      <c r="E1205" s="11"/>
    </row>
    <row r="1206" spans="5:5" x14ac:dyDescent="0.25">
      <c r="E1206" s="11"/>
    </row>
    <row r="1207" spans="5:5" x14ac:dyDescent="0.25">
      <c r="E1207" s="11"/>
    </row>
    <row r="1208" spans="5:5" x14ac:dyDescent="0.25">
      <c r="E1208" s="11"/>
    </row>
    <row r="1209" spans="5:5" x14ac:dyDescent="0.25">
      <c r="E1209" s="11"/>
    </row>
    <row r="1210" spans="5:5" x14ac:dyDescent="0.25">
      <c r="E1210" s="11"/>
    </row>
    <row r="1211" spans="5:5" x14ac:dyDescent="0.25">
      <c r="E1211" s="11"/>
    </row>
    <row r="1212" spans="5:5" x14ac:dyDescent="0.25">
      <c r="E1212" s="11"/>
    </row>
    <row r="1213" spans="5:5" x14ac:dyDescent="0.25">
      <c r="E1213" s="11"/>
    </row>
    <row r="1214" spans="5:5" x14ac:dyDescent="0.25">
      <c r="E1214" s="11"/>
    </row>
    <row r="1215" spans="5:5" x14ac:dyDescent="0.25">
      <c r="E1215" s="11"/>
    </row>
    <row r="1216" spans="5:5" x14ac:dyDescent="0.25">
      <c r="E1216" s="11"/>
    </row>
    <row r="1217" spans="5:5" x14ac:dyDescent="0.25">
      <c r="E1217" s="11"/>
    </row>
    <row r="1218" spans="5:5" x14ac:dyDescent="0.25">
      <c r="E1218" s="11"/>
    </row>
    <row r="1219" spans="5:5" x14ac:dyDescent="0.25">
      <c r="E1219" s="11"/>
    </row>
    <row r="1220" spans="5:5" x14ac:dyDescent="0.25">
      <c r="E1220" s="11"/>
    </row>
    <row r="1221" spans="5:5" x14ac:dyDescent="0.25">
      <c r="E1221" s="11"/>
    </row>
    <row r="1222" spans="5:5" x14ac:dyDescent="0.25">
      <c r="E1222" s="11"/>
    </row>
    <row r="1223" spans="5:5" x14ac:dyDescent="0.25">
      <c r="E1223" s="11"/>
    </row>
    <row r="1224" spans="5:5" x14ac:dyDescent="0.25">
      <c r="E1224" s="11"/>
    </row>
    <row r="1225" spans="5:5" x14ac:dyDescent="0.25">
      <c r="E1225" s="11"/>
    </row>
    <row r="1226" spans="5:5" x14ac:dyDescent="0.25">
      <c r="E1226" s="11"/>
    </row>
    <row r="1227" spans="5:5" x14ac:dyDescent="0.25">
      <c r="E1227" s="11"/>
    </row>
    <row r="1228" spans="5:5" x14ac:dyDescent="0.25">
      <c r="E1228" s="11"/>
    </row>
    <row r="1229" spans="5:5" x14ac:dyDescent="0.25">
      <c r="E1229" s="11"/>
    </row>
    <row r="1230" spans="5:5" x14ac:dyDescent="0.25">
      <c r="E1230" s="11"/>
    </row>
    <row r="1231" spans="5:5" x14ac:dyDescent="0.25">
      <c r="E1231" s="11"/>
    </row>
    <row r="1232" spans="5:5" x14ac:dyDescent="0.25">
      <c r="E1232" s="11"/>
    </row>
    <row r="1233" spans="5:5" x14ac:dyDescent="0.25">
      <c r="E1233" s="11"/>
    </row>
    <row r="1234" spans="5:5" x14ac:dyDescent="0.25">
      <c r="E1234" s="11"/>
    </row>
    <row r="1235" spans="5:5" x14ac:dyDescent="0.25">
      <c r="E1235" s="11"/>
    </row>
    <row r="1236" spans="5:5" x14ac:dyDescent="0.25">
      <c r="E1236" s="11"/>
    </row>
    <row r="1237" spans="5:5" x14ac:dyDescent="0.25">
      <c r="E1237" s="11"/>
    </row>
    <row r="1238" spans="5:5" x14ac:dyDescent="0.25">
      <c r="E1238" s="11"/>
    </row>
    <row r="1239" spans="5:5" x14ac:dyDescent="0.25">
      <c r="E1239" s="11"/>
    </row>
    <row r="1240" spans="5:5" x14ac:dyDescent="0.25">
      <c r="E1240" s="11"/>
    </row>
    <row r="1241" spans="5:5" x14ac:dyDescent="0.25">
      <c r="E1241" s="11"/>
    </row>
    <row r="1242" spans="5:5" x14ac:dyDescent="0.25">
      <c r="E1242" s="11"/>
    </row>
    <row r="1243" spans="5:5" x14ac:dyDescent="0.25">
      <c r="E1243" s="11"/>
    </row>
    <row r="1244" spans="5:5" x14ac:dyDescent="0.25">
      <c r="E1244" s="11"/>
    </row>
    <row r="1245" spans="5:5" x14ac:dyDescent="0.25">
      <c r="E1245" s="11"/>
    </row>
    <row r="1246" spans="5:5" x14ac:dyDescent="0.25">
      <c r="E1246" s="11"/>
    </row>
    <row r="1247" spans="5:5" x14ac:dyDescent="0.25">
      <c r="E1247" s="11"/>
    </row>
    <row r="1248" spans="5:5" x14ac:dyDescent="0.25">
      <c r="E1248" s="11"/>
    </row>
    <row r="1249" spans="5:5" x14ac:dyDescent="0.25">
      <c r="E1249" s="11"/>
    </row>
    <row r="1250" spans="5:5" x14ac:dyDescent="0.25">
      <c r="E1250" s="11"/>
    </row>
    <row r="1251" spans="5:5" x14ac:dyDescent="0.25">
      <c r="E1251" s="11"/>
    </row>
    <row r="1252" spans="5:5" x14ac:dyDescent="0.25">
      <c r="E1252" s="11"/>
    </row>
    <row r="1253" spans="5:5" x14ac:dyDescent="0.25">
      <c r="E1253" s="11"/>
    </row>
    <row r="1254" spans="5:5" x14ac:dyDescent="0.25">
      <c r="E1254" s="11"/>
    </row>
    <row r="1255" spans="5:5" x14ac:dyDescent="0.25">
      <c r="E1255" s="11"/>
    </row>
    <row r="1256" spans="5:5" x14ac:dyDescent="0.25">
      <c r="E1256" s="11"/>
    </row>
    <row r="1257" spans="5:5" x14ac:dyDescent="0.25">
      <c r="E1257" s="11"/>
    </row>
    <row r="1258" spans="5:5" x14ac:dyDescent="0.25">
      <c r="E1258" s="11"/>
    </row>
    <row r="1259" spans="5:5" x14ac:dyDescent="0.25">
      <c r="E1259" s="11"/>
    </row>
    <row r="1260" spans="5:5" x14ac:dyDescent="0.25">
      <c r="E1260" s="11"/>
    </row>
    <row r="1261" spans="5:5" x14ac:dyDescent="0.25">
      <c r="E1261" s="11"/>
    </row>
    <row r="1262" spans="5:5" x14ac:dyDescent="0.25">
      <c r="E1262" s="11"/>
    </row>
    <row r="1263" spans="5:5" x14ac:dyDescent="0.25">
      <c r="E1263" s="11"/>
    </row>
    <row r="1264" spans="5:5" x14ac:dyDescent="0.25">
      <c r="E1264" s="11"/>
    </row>
    <row r="1265" spans="5:5" x14ac:dyDescent="0.25">
      <c r="E1265" s="11"/>
    </row>
    <row r="1266" spans="5:5" x14ac:dyDescent="0.25">
      <c r="E1266" s="11"/>
    </row>
    <row r="1267" spans="5:5" x14ac:dyDescent="0.25">
      <c r="E1267" s="11"/>
    </row>
    <row r="1268" spans="5:5" x14ac:dyDescent="0.25">
      <c r="E1268" s="11"/>
    </row>
    <row r="1269" spans="5:5" x14ac:dyDescent="0.25">
      <c r="E1269" s="11"/>
    </row>
    <row r="1270" spans="5:5" x14ac:dyDescent="0.25">
      <c r="E1270" s="11"/>
    </row>
    <row r="1271" spans="5:5" x14ac:dyDescent="0.25">
      <c r="E1271" s="11"/>
    </row>
    <row r="1272" spans="5:5" x14ac:dyDescent="0.25">
      <c r="E1272" s="11"/>
    </row>
    <row r="1273" spans="5:5" x14ac:dyDescent="0.25">
      <c r="E1273" s="11"/>
    </row>
    <row r="1274" spans="5:5" x14ac:dyDescent="0.25">
      <c r="E1274" s="11"/>
    </row>
    <row r="1275" spans="5:5" x14ac:dyDescent="0.25">
      <c r="E1275" s="11"/>
    </row>
    <row r="1276" spans="5:5" x14ac:dyDescent="0.25">
      <c r="E1276" s="11"/>
    </row>
    <row r="1277" spans="5:5" x14ac:dyDescent="0.25">
      <c r="E1277" s="11"/>
    </row>
    <row r="1278" spans="5:5" x14ac:dyDescent="0.25">
      <c r="E1278" s="11"/>
    </row>
    <row r="1279" spans="5:5" x14ac:dyDescent="0.25">
      <c r="E1279" s="11"/>
    </row>
    <row r="1280" spans="5:5" x14ac:dyDescent="0.25">
      <c r="E1280" s="11"/>
    </row>
    <row r="1281" spans="5:5" x14ac:dyDescent="0.25">
      <c r="E1281" s="11"/>
    </row>
    <row r="1282" spans="5:5" x14ac:dyDescent="0.25">
      <c r="E1282" s="11"/>
    </row>
    <row r="1283" spans="5:5" x14ac:dyDescent="0.25">
      <c r="E1283" s="11"/>
    </row>
    <row r="1284" spans="5:5" x14ac:dyDescent="0.25">
      <c r="E1284" s="11"/>
    </row>
    <row r="1285" spans="5:5" x14ac:dyDescent="0.25">
      <c r="E1285" s="11"/>
    </row>
    <row r="1286" spans="5:5" x14ac:dyDescent="0.25">
      <c r="E1286" s="11"/>
    </row>
    <row r="1287" spans="5:5" x14ac:dyDescent="0.25">
      <c r="E1287" s="11"/>
    </row>
    <row r="1288" spans="5:5" x14ac:dyDescent="0.25">
      <c r="E1288" s="11"/>
    </row>
    <row r="1289" spans="5:5" x14ac:dyDescent="0.25">
      <c r="E1289" s="11"/>
    </row>
    <row r="1290" spans="5:5" x14ac:dyDescent="0.25">
      <c r="E1290" s="11"/>
    </row>
    <row r="1291" spans="5:5" x14ac:dyDescent="0.25">
      <c r="E1291" s="11"/>
    </row>
    <row r="1292" spans="5:5" x14ac:dyDescent="0.25">
      <c r="E1292" s="11"/>
    </row>
    <row r="1293" spans="5:5" x14ac:dyDescent="0.25">
      <c r="E1293" s="11"/>
    </row>
    <row r="1294" spans="5:5" x14ac:dyDescent="0.25">
      <c r="E1294" s="11"/>
    </row>
    <row r="1295" spans="5:5" x14ac:dyDescent="0.25">
      <c r="E1295" s="11"/>
    </row>
    <row r="1296" spans="5:5" x14ac:dyDescent="0.25">
      <c r="E1296" s="11"/>
    </row>
    <row r="1297" spans="5:5" x14ac:dyDescent="0.25">
      <c r="E1297" s="11"/>
    </row>
    <row r="1298" spans="5:5" x14ac:dyDescent="0.25">
      <c r="E1298" s="11"/>
    </row>
    <row r="1299" spans="5:5" x14ac:dyDescent="0.25">
      <c r="E1299" s="11"/>
    </row>
    <row r="1300" spans="5:5" x14ac:dyDescent="0.25">
      <c r="E1300" s="11"/>
    </row>
    <row r="1301" spans="5:5" x14ac:dyDescent="0.25">
      <c r="E1301" s="11"/>
    </row>
    <row r="1302" spans="5:5" x14ac:dyDescent="0.25">
      <c r="E1302" s="11"/>
    </row>
    <row r="1303" spans="5:5" x14ac:dyDescent="0.25">
      <c r="E1303" s="11"/>
    </row>
    <row r="1304" spans="5:5" x14ac:dyDescent="0.25">
      <c r="E1304" s="11"/>
    </row>
    <row r="1305" spans="5:5" x14ac:dyDescent="0.25">
      <c r="E1305" s="11"/>
    </row>
    <row r="1306" spans="5:5" x14ac:dyDescent="0.25">
      <c r="E1306" s="11"/>
    </row>
    <row r="1307" spans="5:5" x14ac:dyDescent="0.25">
      <c r="E1307" s="11"/>
    </row>
    <row r="1308" spans="5:5" x14ac:dyDescent="0.25">
      <c r="E1308" s="11"/>
    </row>
    <row r="1309" spans="5:5" x14ac:dyDescent="0.25">
      <c r="E1309" s="11"/>
    </row>
    <row r="1310" spans="5:5" x14ac:dyDescent="0.25">
      <c r="E1310" s="11"/>
    </row>
    <row r="1311" spans="5:5" x14ac:dyDescent="0.25">
      <c r="E1311" s="11"/>
    </row>
    <row r="1312" spans="5:5" x14ac:dyDescent="0.25">
      <c r="E1312" s="11"/>
    </row>
    <row r="1313" spans="5:5" x14ac:dyDescent="0.25">
      <c r="E1313" s="11"/>
    </row>
    <row r="1314" spans="5:5" x14ac:dyDescent="0.25">
      <c r="E1314" s="11"/>
    </row>
    <row r="1315" spans="5:5" x14ac:dyDescent="0.25">
      <c r="E1315" s="11"/>
    </row>
    <row r="1316" spans="5:5" x14ac:dyDescent="0.25">
      <c r="E1316" s="11"/>
    </row>
    <row r="1317" spans="5:5" x14ac:dyDescent="0.25">
      <c r="E1317" s="11"/>
    </row>
    <row r="1318" spans="5:5" x14ac:dyDescent="0.25">
      <c r="E1318" s="11"/>
    </row>
    <row r="1319" spans="5:5" x14ac:dyDescent="0.25">
      <c r="E1319" s="11"/>
    </row>
    <row r="1320" spans="5:5" x14ac:dyDescent="0.25">
      <c r="E1320" s="11"/>
    </row>
    <row r="1321" spans="5:5" x14ac:dyDescent="0.25">
      <c r="E1321" s="11"/>
    </row>
    <row r="1322" spans="5:5" x14ac:dyDescent="0.25">
      <c r="E1322" s="11"/>
    </row>
    <row r="1323" spans="5:5" x14ac:dyDescent="0.25">
      <c r="E1323" s="11"/>
    </row>
    <row r="1324" spans="5:5" x14ac:dyDescent="0.25">
      <c r="E1324" s="11"/>
    </row>
    <row r="1325" spans="5:5" x14ac:dyDescent="0.25">
      <c r="E1325" s="11"/>
    </row>
    <row r="1326" spans="5:5" x14ac:dyDescent="0.25">
      <c r="E1326" s="11"/>
    </row>
    <row r="1327" spans="5:5" x14ac:dyDescent="0.25">
      <c r="E1327" s="11"/>
    </row>
    <row r="1328" spans="5:5" x14ac:dyDescent="0.25">
      <c r="E1328" s="11"/>
    </row>
    <row r="1329" spans="5:5" x14ac:dyDescent="0.25">
      <c r="E1329" s="11"/>
    </row>
    <row r="1330" spans="5:5" x14ac:dyDescent="0.25">
      <c r="E1330" s="11"/>
    </row>
    <row r="1331" spans="5:5" x14ac:dyDescent="0.25">
      <c r="E1331" s="11"/>
    </row>
    <row r="1332" spans="5:5" x14ac:dyDescent="0.25">
      <c r="E1332" s="11"/>
    </row>
    <row r="1333" spans="5:5" x14ac:dyDescent="0.25">
      <c r="E1333" s="11"/>
    </row>
    <row r="1334" spans="5:5" x14ac:dyDescent="0.25">
      <c r="E1334" s="11"/>
    </row>
    <row r="1335" spans="5:5" x14ac:dyDescent="0.25">
      <c r="E1335" s="11"/>
    </row>
    <row r="1336" spans="5:5" x14ac:dyDescent="0.25">
      <c r="E1336" s="11"/>
    </row>
    <row r="1337" spans="5:5" x14ac:dyDescent="0.25">
      <c r="E1337" s="11"/>
    </row>
    <row r="1338" spans="5:5" x14ac:dyDescent="0.25">
      <c r="E1338" s="11"/>
    </row>
    <row r="1339" spans="5:5" x14ac:dyDescent="0.25">
      <c r="E1339" s="11"/>
    </row>
    <row r="1340" spans="5:5" x14ac:dyDescent="0.25">
      <c r="E1340" s="11"/>
    </row>
    <row r="1341" spans="5:5" x14ac:dyDescent="0.25">
      <c r="E1341" s="11"/>
    </row>
    <row r="1342" spans="5:5" x14ac:dyDescent="0.25">
      <c r="E1342" s="11"/>
    </row>
    <row r="1343" spans="5:5" x14ac:dyDescent="0.25">
      <c r="E1343" s="11"/>
    </row>
    <row r="1344" spans="5:5" x14ac:dyDescent="0.25">
      <c r="E1344" s="11"/>
    </row>
    <row r="1345" spans="5:5" x14ac:dyDescent="0.25">
      <c r="E1345" s="11"/>
    </row>
    <row r="1346" spans="5:5" x14ac:dyDescent="0.25">
      <c r="E1346" s="11"/>
    </row>
    <row r="1347" spans="5:5" x14ac:dyDescent="0.25">
      <c r="E1347" s="11"/>
    </row>
    <row r="1348" spans="5:5" x14ac:dyDescent="0.25">
      <c r="E1348" s="11"/>
    </row>
    <row r="1349" spans="5:5" x14ac:dyDescent="0.25">
      <c r="E1349" s="11"/>
    </row>
    <row r="1350" spans="5:5" x14ac:dyDescent="0.25">
      <c r="E1350" s="11"/>
    </row>
    <row r="1351" spans="5:5" x14ac:dyDescent="0.25">
      <c r="E1351" s="11"/>
    </row>
    <row r="1352" spans="5:5" x14ac:dyDescent="0.25">
      <c r="E1352" s="11"/>
    </row>
    <row r="1353" spans="5:5" x14ac:dyDescent="0.25">
      <c r="E1353" s="11"/>
    </row>
    <row r="1354" spans="5:5" x14ac:dyDescent="0.25">
      <c r="E1354" s="11"/>
    </row>
    <row r="1355" spans="5:5" x14ac:dyDescent="0.25">
      <c r="E1355" s="11"/>
    </row>
    <row r="1356" spans="5:5" x14ac:dyDescent="0.25">
      <c r="E1356" s="11"/>
    </row>
    <row r="1357" spans="5:5" x14ac:dyDescent="0.25">
      <c r="E1357" s="11"/>
    </row>
    <row r="1358" spans="5:5" x14ac:dyDescent="0.25">
      <c r="E1358" s="11"/>
    </row>
    <row r="1359" spans="5:5" x14ac:dyDescent="0.25">
      <c r="E1359" s="11"/>
    </row>
    <row r="1360" spans="5:5" x14ac:dyDescent="0.25">
      <c r="E1360" s="11"/>
    </row>
    <row r="1361" spans="5:5" x14ac:dyDescent="0.25">
      <c r="E1361" s="11"/>
    </row>
    <row r="1362" spans="5:5" x14ac:dyDescent="0.25">
      <c r="E1362" s="11"/>
    </row>
    <row r="1363" spans="5:5" x14ac:dyDescent="0.25">
      <c r="E1363" s="11"/>
    </row>
    <row r="1364" spans="5:5" x14ac:dyDescent="0.25">
      <c r="E1364" s="11"/>
    </row>
    <row r="1365" spans="5:5" x14ac:dyDescent="0.25">
      <c r="E1365" s="11"/>
    </row>
    <row r="1366" spans="5:5" x14ac:dyDescent="0.25">
      <c r="E1366" s="11"/>
    </row>
    <row r="1367" spans="5:5" x14ac:dyDescent="0.25">
      <c r="E1367" s="11"/>
    </row>
    <row r="1368" spans="5:5" x14ac:dyDescent="0.25">
      <c r="E1368" s="11"/>
    </row>
    <row r="1369" spans="5:5" x14ac:dyDescent="0.25">
      <c r="E1369" s="11"/>
    </row>
    <row r="1370" spans="5:5" x14ac:dyDescent="0.25">
      <c r="E1370" s="11"/>
    </row>
    <row r="1371" spans="5:5" x14ac:dyDescent="0.25">
      <c r="E1371" s="11"/>
    </row>
    <row r="1372" spans="5:5" x14ac:dyDescent="0.25">
      <c r="E1372" s="11"/>
    </row>
    <row r="1373" spans="5:5" x14ac:dyDescent="0.25">
      <c r="E1373" s="11"/>
    </row>
    <row r="1374" spans="5:5" x14ac:dyDescent="0.25">
      <c r="E1374" s="11"/>
    </row>
    <row r="1375" spans="5:5" x14ac:dyDescent="0.25">
      <c r="E1375" s="11"/>
    </row>
    <row r="1376" spans="5:5" x14ac:dyDescent="0.25">
      <c r="E1376" s="11"/>
    </row>
    <row r="1377" spans="5:5" x14ac:dyDescent="0.25">
      <c r="E1377" s="11"/>
    </row>
    <row r="1378" spans="5:5" x14ac:dyDescent="0.25">
      <c r="E1378" s="11"/>
    </row>
    <row r="1379" spans="5:5" x14ac:dyDescent="0.25">
      <c r="E1379" s="11"/>
    </row>
    <row r="1380" spans="5:5" x14ac:dyDescent="0.25">
      <c r="E1380" s="11"/>
    </row>
    <row r="1381" spans="5:5" x14ac:dyDescent="0.25">
      <c r="E1381" s="11"/>
    </row>
    <row r="1382" spans="5:5" x14ac:dyDescent="0.25">
      <c r="E1382" s="11"/>
    </row>
    <row r="1383" spans="5:5" x14ac:dyDescent="0.25">
      <c r="E1383" s="11"/>
    </row>
    <row r="1384" spans="5:5" x14ac:dyDescent="0.25">
      <c r="E1384" s="11"/>
    </row>
    <row r="1385" spans="5:5" x14ac:dyDescent="0.25">
      <c r="E1385" s="11"/>
    </row>
    <row r="1386" spans="5:5" x14ac:dyDescent="0.25">
      <c r="E1386" s="11"/>
    </row>
    <row r="1387" spans="5:5" x14ac:dyDescent="0.25">
      <c r="E1387" s="11"/>
    </row>
    <row r="1388" spans="5:5" x14ac:dyDescent="0.25">
      <c r="E1388" s="11"/>
    </row>
    <row r="1389" spans="5:5" x14ac:dyDescent="0.25">
      <c r="E1389" s="11"/>
    </row>
    <row r="1390" spans="5:5" x14ac:dyDescent="0.25">
      <c r="E1390" s="11"/>
    </row>
    <row r="1391" spans="5:5" x14ac:dyDescent="0.25">
      <c r="E1391" s="11"/>
    </row>
    <row r="1392" spans="5:5" x14ac:dyDescent="0.25">
      <c r="E1392" s="11"/>
    </row>
    <row r="1393" spans="5:5" x14ac:dyDescent="0.25">
      <c r="E1393" s="11"/>
    </row>
    <row r="1394" spans="5:5" x14ac:dyDescent="0.25">
      <c r="E1394" s="11"/>
    </row>
    <row r="1395" spans="5:5" x14ac:dyDescent="0.25">
      <c r="E1395" s="11"/>
    </row>
    <row r="1396" spans="5:5" x14ac:dyDescent="0.25">
      <c r="E1396" s="11"/>
    </row>
    <row r="1397" spans="5:5" x14ac:dyDescent="0.25">
      <c r="E1397" s="11"/>
    </row>
    <row r="1398" spans="5:5" x14ac:dyDescent="0.25">
      <c r="E1398" s="11"/>
    </row>
    <row r="1399" spans="5:5" x14ac:dyDescent="0.25">
      <c r="E1399" s="11"/>
    </row>
    <row r="1400" spans="5:5" x14ac:dyDescent="0.25">
      <c r="E1400" s="11"/>
    </row>
    <row r="1401" spans="5:5" x14ac:dyDescent="0.25">
      <c r="E1401" s="11"/>
    </row>
    <row r="1402" spans="5:5" x14ac:dyDescent="0.25">
      <c r="E1402" s="11"/>
    </row>
    <row r="1403" spans="5:5" x14ac:dyDescent="0.25">
      <c r="E1403" s="11"/>
    </row>
    <row r="1404" spans="5:5" x14ac:dyDescent="0.25">
      <c r="E1404" s="11"/>
    </row>
    <row r="1405" spans="5:5" x14ac:dyDescent="0.25">
      <c r="E1405" s="11"/>
    </row>
    <row r="1406" spans="5:5" x14ac:dyDescent="0.25">
      <c r="E1406" s="11"/>
    </row>
    <row r="1407" spans="5:5" x14ac:dyDescent="0.25">
      <c r="E1407" s="11"/>
    </row>
    <row r="1408" spans="5:5" x14ac:dyDescent="0.25">
      <c r="E1408" s="11"/>
    </row>
    <row r="1409" spans="5:5" x14ac:dyDescent="0.25">
      <c r="E1409" s="11"/>
    </row>
    <row r="1410" spans="5:5" x14ac:dyDescent="0.25">
      <c r="E1410" s="11"/>
    </row>
    <row r="1411" spans="5:5" x14ac:dyDescent="0.25">
      <c r="E1411" s="11"/>
    </row>
    <row r="1412" spans="5:5" x14ac:dyDescent="0.25">
      <c r="E1412" s="11"/>
    </row>
    <row r="1413" spans="5:5" x14ac:dyDescent="0.25">
      <c r="E1413" s="11"/>
    </row>
    <row r="1414" spans="5:5" x14ac:dyDescent="0.25">
      <c r="E1414" s="11"/>
    </row>
    <row r="1415" spans="5:5" x14ac:dyDescent="0.25">
      <c r="E1415" s="11"/>
    </row>
    <row r="1416" spans="5:5" x14ac:dyDescent="0.25">
      <c r="E1416" s="11"/>
    </row>
    <row r="1417" spans="5:5" x14ac:dyDescent="0.25">
      <c r="E1417" s="11"/>
    </row>
    <row r="1418" spans="5:5" x14ac:dyDescent="0.25">
      <c r="E1418" s="11"/>
    </row>
    <row r="1419" spans="5:5" x14ac:dyDescent="0.25">
      <c r="E1419" s="11"/>
    </row>
    <row r="1420" spans="5:5" x14ac:dyDescent="0.25">
      <c r="E1420" s="11"/>
    </row>
    <row r="1421" spans="5:5" x14ac:dyDescent="0.25">
      <c r="E1421" s="11"/>
    </row>
    <row r="1422" spans="5:5" x14ac:dyDescent="0.25">
      <c r="E1422" s="11"/>
    </row>
    <row r="1423" spans="5:5" x14ac:dyDescent="0.25">
      <c r="E1423" s="11"/>
    </row>
    <row r="1424" spans="5:5" x14ac:dyDescent="0.25">
      <c r="E1424" s="11"/>
    </row>
    <row r="1425" spans="5:5" x14ac:dyDescent="0.25">
      <c r="E1425" s="11"/>
    </row>
    <row r="1426" spans="5:5" x14ac:dyDescent="0.25">
      <c r="E1426" s="11"/>
    </row>
    <row r="1427" spans="5:5" x14ac:dyDescent="0.25">
      <c r="E1427" s="11"/>
    </row>
    <row r="1428" spans="5:5" x14ac:dyDescent="0.25">
      <c r="E1428" s="11"/>
    </row>
    <row r="1429" spans="5:5" x14ac:dyDescent="0.25">
      <c r="E1429" s="11"/>
    </row>
    <row r="1430" spans="5:5" x14ac:dyDescent="0.25">
      <c r="E1430" s="11"/>
    </row>
    <row r="1431" spans="5:5" x14ac:dyDescent="0.25">
      <c r="E1431" s="11"/>
    </row>
    <row r="1432" spans="5:5" x14ac:dyDescent="0.25">
      <c r="E1432" s="11"/>
    </row>
    <row r="1433" spans="5:5" x14ac:dyDescent="0.25">
      <c r="E1433" s="11"/>
    </row>
    <row r="1434" spans="5:5" x14ac:dyDescent="0.25">
      <c r="E1434" s="11"/>
    </row>
    <row r="1435" spans="5:5" x14ac:dyDescent="0.25">
      <c r="E1435" s="11"/>
    </row>
    <row r="1436" spans="5:5" x14ac:dyDescent="0.25">
      <c r="E1436" s="11"/>
    </row>
    <row r="1437" spans="5:5" x14ac:dyDescent="0.25">
      <c r="E1437" s="11"/>
    </row>
    <row r="1438" spans="5:5" x14ac:dyDescent="0.25">
      <c r="E1438" s="11"/>
    </row>
    <row r="1439" spans="5:5" x14ac:dyDescent="0.25">
      <c r="E1439" s="11"/>
    </row>
    <row r="1440" spans="5:5" x14ac:dyDescent="0.25">
      <c r="E1440" s="11"/>
    </row>
    <row r="1441" spans="5:5" x14ac:dyDescent="0.25">
      <c r="E1441" s="11"/>
    </row>
    <row r="1442" spans="5:5" x14ac:dyDescent="0.25">
      <c r="E1442" s="11"/>
    </row>
    <row r="1443" spans="5:5" x14ac:dyDescent="0.25">
      <c r="E1443" s="11"/>
    </row>
    <row r="1444" spans="5:5" x14ac:dyDescent="0.25">
      <c r="E1444" s="11"/>
    </row>
    <row r="1445" spans="5:5" x14ac:dyDescent="0.25">
      <c r="E1445" s="11"/>
    </row>
    <row r="1446" spans="5:5" x14ac:dyDescent="0.25">
      <c r="E1446" s="11"/>
    </row>
    <row r="1447" spans="5:5" x14ac:dyDescent="0.25">
      <c r="E1447" s="11"/>
    </row>
    <row r="1448" spans="5:5" x14ac:dyDescent="0.25">
      <c r="E1448" s="11"/>
    </row>
    <row r="1449" spans="5:5" x14ac:dyDescent="0.25">
      <c r="E1449" s="11"/>
    </row>
    <row r="1450" spans="5:5" x14ac:dyDescent="0.25">
      <c r="E1450" s="11"/>
    </row>
    <row r="1451" spans="5:5" x14ac:dyDescent="0.25">
      <c r="E1451" s="11"/>
    </row>
    <row r="1452" spans="5:5" x14ac:dyDescent="0.25">
      <c r="E1452" s="11"/>
    </row>
    <row r="1453" spans="5:5" x14ac:dyDescent="0.25">
      <c r="E1453" s="11"/>
    </row>
    <row r="1454" spans="5:5" x14ac:dyDescent="0.25">
      <c r="E1454" s="11"/>
    </row>
    <row r="1455" spans="5:5" x14ac:dyDescent="0.25">
      <c r="E1455" s="11"/>
    </row>
    <row r="1456" spans="5:5" x14ac:dyDescent="0.25">
      <c r="E1456" s="11"/>
    </row>
    <row r="1457" spans="5:5" x14ac:dyDescent="0.25">
      <c r="E1457" s="11"/>
    </row>
    <row r="1458" spans="5:5" x14ac:dyDescent="0.25">
      <c r="E1458" s="11"/>
    </row>
    <row r="1459" spans="5:5" x14ac:dyDescent="0.25">
      <c r="E1459" s="11"/>
    </row>
    <row r="1460" spans="5:5" x14ac:dyDescent="0.25">
      <c r="E1460" s="11"/>
    </row>
    <row r="1461" spans="5:5" x14ac:dyDescent="0.25">
      <c r="E1461" s="11"/>
    </row>
    <row r="1462" spans="5:5" x14ac:dyDescent="0.25">
      <c r="E1462" s="11"/>
    </row>
    <row r="1463" spans="5:5" x14ac:dyDescent="0.25">
      <c r="E1463" s="11"/>
    </row>
    <row r="1464" spans="5:5" x14ac:dyDescent="0.25">
      <c r="E1464" s="11"/>
    </row>
    <row r="1465" spans="5:5" x14ac:dyDescent="0.25">
      <c r="E1465" s="11"/>
    </row>
    <row r="1466" spans="5:5" x14ac:dyDescent="0.25">
      <c r="E1466" s="11"/>
    </row>
    <row r="1467" spans="5:5" x14ac:dyDescent="0.25">
      <c r="E1467" s="11"/>
    </row>
    <row r="1468" spans="5:5" x14ac:dyDescent="0.25">
      <c r="E1468" s="11"/>
    </row>
    <row r="1469" spans="5:5" x14ac:dyDescent="0.25">
      <c r="E1469" s="11"/>
    </row>
    <row r="1470" spans="5:5" x14ac:dyDescent="0.25">
      <c r="E1470" s="11"/>
    </row>
    <row r="1471" spans="5:5" x14ac:dyDescent="0.25">
      <c r="E1471" s="11"/>
    </row>
    <row r="1472" spans="5:5" x14ac:dyDescent="0.25">
      <c r="E1472" s="11"/>
    </row>
    <row r="1473" spans="5:5" x14ac:dyDescent="0.25">
      <c r="E1473" s="11"/>
    </row>
    <row r="1474" spans="5:5" x14ac:dyDescent="0.25">
      <c r="E1474" s="11"/>
    </row>
    <row r="1475" spans="5:5" x14ac:dyDescent="0.25">
      <c r="E1475" s="11"/>
    </row>
    <row r="1476" spans="5:5" x14ac:dyDescent="0.25">
      <c r="E1476" s="11"/>
    </row>
    <row r="1477" spans="5:5" x14ac:dyDescent="0.25">
      <c r="E1477" s="11"/>
    </row>
    <row r="1478" spans="5:5" x14ac:dyDescent="0.25">
      <c r="E1478" s="11"/>
    </row>
    <row r="1479" spans="5:5" x14ac:dyDescent="0.25">
      <c r="E1479" s="11"/>
    </row>
    <row r="1480" spans="5:5" x14ac:dyDescent="0.25">
      <c r="E1480" s="11"/>
    </row>
    <row r="1481" spans="5:5" x14ac:dyDescent="0.25">
      <c r="E1481" s="11"/>
    </row>
    <row r="1482" spans="5:5" x14ac:dyDescent="0.25">
      <c r="E1482" s="11"/>
    </row>
    <row r="1483" spans="5:5" x14ac:dyDescent="0.25">
      <c r="E1483" s="11"/>
    </row>
    <row r="1484" spans="5:5" x14ac:dyDescent="0.25">
      <c r="E1484" s="11"/>
    </row>
    <row r="1485" spans="5:5" x14ac:dyDescent="0.25">
      <c r="E1485" s="11"/>
    </row>
    <row r="1486" spans="5:5" x14ac:dyDescent="0.25">
      <c r="E1486" s="11"/>
    </row>
    <row r="1487" spans="5:5" x14ac:dyDescent="0.25">
      <c r="E1487" s="11"/>
    </row>
    <row r="1488" spans="5:5" x14ac:dyDescent="0.25">
      <c r="E1488" s="11"/>
    </row>
    <row r="1489" spans="5:5" x14ac:dyDescent="0.25">
      <c r="E1489" s="11"/>
    </row>
    <row r="1490" spans="5:5" x14ac:dyDescent="0.25">
      <c r="E1490" s="11"/>
    </row>
    <row r="1491" spans="5:5" x14ac:dyDescent="0.25">
      <c r="E1491" s="11"/>
    </row>
    <row r="1492" spans="5:5" x14ac:dyDescent="0.25">
      <c r="E1492" s="11"/>
    </row>
    <row r="1493" spans="5:5" x14ac:dyDescent="0.25">
      <c r="E1493" s="11"/>
    </row>
    <row r="1494" spans="5:5" x14ac:dyDescent="0.25">
      <c r="E1494" s="11"/>
    </row>
    <row r="1495" spans="5:5" x14ac:dyDescent="0.25">
      <c r="E1495" s="11"/>
    </row>
    <row r="1496" spans="5:5" x14ac:dyDescent="0.25">
      <c r="E1496" s="11"/>
    </row>
    <row r="1497" spans="5:5" x14ac:dyDescent="0.25">
      <c r="E1497" s="11"/>
    </row>
    <row r="1498" spans="5:5" x14ac:dyDescent="0.25">
      <c r="E1498" s="11"/>
    </row>
    <row r="1499" spans="5:5" x14ac:dyDescent="0.25">
      <c r="E1499" s="11"/>
    </row>
    <row r="1500" spans="5:5" x14ac:dyDescent="0.25">
      <c r="E1500" s="11"/>
    </row>
    <row r="1501" spans="5:5" x14ac:dyDescent="0.25">
      <c r="E1501" s="11"/>
    </row>
    <row r="1502" spans="5:5" x14ac:dyDescent="0.25">
      <c r="E1502" s="11"/>
    </row>
    <row r="1503" spans="5:5" x14ac:dyDescent="0.25">
      <c r="E1503" s="11"/>
    </row>
    <row r="1504" spans="5:5" x14ac:dyDescent="0.25">
      <c r="E1504" s="11"/>
    </row>
    <row r="1505" spans="5:5" x14ac:dyDescent="0.25">
      <c r="E1505" s="11"/>
    </row>
    <row r="1506" spans="5:5" x14ac:dyDescent="0.25">
      <c r="E1506" s="11"/>
    </row>
    <row r="1507" spans="5:5" x14ac:dyDescent="0.25">
      <c r="E1507" s="11"/>
    </row>
    <row r="1508" spans="5:5" x14ac:dyDescent="0.25">
      <c r="E1508" s="11"/>
    </row>
    <row r="1509" spans="5:5" x14ac:dyDescent="0.25">
      <c r="E1509" s="11"/>
    </row>
    <row r="1510" spans="5:5" x14ac:dyDescent="0.25">
      <c r="E1510" s="11"/>
    </row>
    <row r="1511" spans="5:5" x14ac:dyDescent="0.25">
      <c r="E1511" s="11"/>
    </row>
    <row r="1512" spans="5:5" x14ac:dyDescent="0.25">
      <c r="E1512" s="11"/>
    </row>
    <row r="1513" spans="5:5" x14ac:dyDescent="0.25">
      <c r="E1513" s="11"/>
    </row>
    <row r="1514" spans="5:5" x14ac:dyDescent="0.25">
      <c r="E1514" s="11"/>
    </row>
    <row r="1515" spans="5:5" x14ac:dyDescent="0.25">
      <c r="E1515" s="11"/>
    </row>
    <row r="1516" spans="5:5" x14ac:dyDescent="0.25">
      <c r="E1516" s="11"/>
    </row>
    <row r="1517" spans="5:5" x14ac:dyDescent="0.25">
      <c r="E1517" s="11"/>
    </row>
    <row r="1518" spans="5:5" x14ac:dyDescent="0.25">
      <c r="E1518" s="11"/>
    </row>
    <row r="1519" spans="5:5" x14ac:dyDescent="0.25">
      <c r="E1519" s="11"/>
    </row>
    <row r="1520" spans="5:5" x14ac:dyDescent="0.25">
      <c r="E1520" s="11"/>
    </row>
    <row r="1521" spans="5:5" x14ac:dyDescent="0.25">
      <c r="E1521" s="11"/>
    </row>
    <row r="1522" spans="5:5" x14ac:dyDescent="0.25">
      <c r="E1522" s="11"/>
    </row>
    <row r="1523" spans="5:5" x14ac:dyDescent="0.25">
      <c r="E1523" s="11"/>
    </row>
    <row r="1524" spans="5:5" x14ac:dyDescent="0.25">
      <c r="E1524" s="11"/>
    </row>
    <row r="1525" spans="5:5" x14ac:dyDescent="0.25">
      <c r="E1525" s="11"/>
    </row>
    <row r="1526" spans="5:5" x14ac:dyDescent="0.25">
      <c r="E1526" s="11"/>
    </row>
    <row r="1527" spans="5:5" x14ac:dyDescent="0.25">
      <c r="E1527" s="11"/>
    </row>
    <row r="1528" spans="5:5" x14ac:dyDescent="0.25">
      <c r="E1528" s="11"/>
    </row>
    <row r="1529" spans="5:5" x14ac:dyDescent="0.25">
      <c r="E1529" s="11"/>
    </row>
    <row r="1530" spans="5:5" x14ac:dyDescent="0.25">
      <c r="E1530" s="11"/>
    </row>
    <row r="1531" spans="5:5" x14ac:dyDescent="0.25">
      <c r="E1531" s="11"/>
    </row>
    <row r="1532" spans="5:5" x14ac:dyDescent="0.25">
      <c r="E1532" s="11"/>
    </row>
    <row r="1533" spans="5:5" x14ac:dyDescent="0.25">
      <c r="E1533" s="11"/>
    </row>
    <row r="1534" spans="5:5" x14ac:dyDescent="0.25">
      <c r="E1534" s="11"/>
    </row>
    <row r="1535" spans="5:5" x14ac:dyDescent="0.25">
      <c r="E1535" s="11"/>
    </row>
    <row r="1536" spans="5:5" x14ac:dyDescent="0.25">
      <c r="E1536" s="11"/>
    </row>
    <row r="1537" spans="5:5" x14ac:dyDescent="0.25">
      <c r="E1537" s="11"/>
    </row>
    <row r="1538" spans="5:5" x14ac:dyDescent="0.25">
      <c r="E1538" s="11"/>
    </row>
    <row r="1539" spans="5:5" x14ac:dyDescent="0.25">
      <c r="E1539" s="11"/>
    </row>
    <row r="1540" spans="5:5" x14ac:dyDescent="0.25">
      <c r="E1540" s="11"/>
    </row>
    <row r="1541" spans="5:5" x14ac:dyDescent="0.25">
      <c r="E1541" s="11"/>
    </row>
    <row r="1542" spans="5:5" x14ac:dyDescent="0.25">
      <c r="E1542" s="11"/>
    </row>
    <row r="1543" spans="5:5" x14ac:dyDescent="0.25">
      <c r="E1543" s="11"/>
    </row>
    <row r="1544" spans="5:5" x14ac:dyDescent="0.25">
      <c r="E1544" s="11"/>
    </row>
    <row r="1545" spans="5:5" x14ac:dyDescent="0.25">
      <c r="E1545" s="11"/>
    </row>
    <row r="1546" spans="5:5" x14ac:dyDescent="0.25">
      <c r="E1546" s="11"/>
    </row>
    <row r="1547" spans="5:5" x14ac:dyDescent="0.25">
      <c r="E1547" s="11"/>
    </row>
    <row r="1548" spans="5:5" x14ac:dyDescent="0.25">
      <c r="E1548" s="11"/>
    </row>
    <row r="1549" spans="5:5" x14ac:dyDescent="0.25">
      <c r="E1549" s="11"/>
    </row>
    <row r="1550" spans="5:5" x14ac:dyDescent="0.25">
      <c r="E1550" s="11"/>
    </row>
    <row r="1551" spans="5:5" x14ac:dyDescent="0.25">
      <c r="E1551" s="11"/>
    </row>
    <row r="1552" spans="5:5" x14ac:dyDescent="0.25">
      <c r="E1552" s="11"/>
    </row>
    <row r="1553" spans="5:5" x14ac:dyDescent="0.25">
      <c r="E1553" s="11"/>
    </row>
    <row r="1554" spans="5:5" x14ac:dyDescent="0.25">
      <c r="E1554" s="11"/>
    </row>
    <row r="1555" spans="5:5" x14ac:dyDescent="0.25">
      <c r="E1555" s="11"/>
    </row>
    <row r="1556" spans="5:5" x14ac:dyDescent="0.25">
      <c r="E1556" s="11"/>
    </row>
    <row r="1557" spans="5:5" x14ac:dyDescent="0.25">
      <c r="E1557" s="11"/>
    </row>
    <row r="1558" spans="5:5" x14ac:dyDescent="0.25">
      <c r="E1558" s="11"/>
    </row>
    <row r="1559" spans="5:5" x14ac:dyDescent="0.25">
      <c r="E1559" s="11"/>
    </row>
    <row r="1560" spans="5:5" x14ac:dyDescent="0.25">
      <c r="E1560" s="11"/>
    </row>
    <row r="1561" spans="5:5" x14ac:dyDescent="0.25">
      <c r="E1561" s="11"/>
    </row>
    <row r="1562" spans="5:5" x14ac:dyDescent="0.25">
      <c r="E1562" s="11"/>
    </row>
    <row r="1563" spans="5:5" x14ac:dyDescent="0.25">
      <c r="E1563" s="11"/>
    </row>
    <row r="1564" spans="5:5" x14ac:dyDescent="0.25">
      <c r="E1564" s="11"/>
    </row>
    <row r="1565" spans="5:5" x14ac:dyDescent="0.25">
      <c r="E1565" s="11"/>
    </row>
    <row r="1566" spans="5:5" x14ac:dyDescent="0.25">
      <c r="E1566" s="11"/>
    </row>
    <row r="1567" spans="5:5" x14ac:dyDescent="0.25">
      <c r="E1567" s="11"/>
    </row>
    <row r="1568" spans="5:5" x14ac:dyDescent="0.25">
      <c r="E1568" s="11"/>
    </row>
    <row r="1569" spans="5:5" x14ac:dyDescent="0.25">
      <c r="E1569" s="11"/>
    </row>
    <row r="1570" spans="5:5" x14ac:dyDescent="0.25">
      <c r="E1570" s="11"/>
    </row>
    <row r="1571" spans="5:5" x14ac:dyDescent="0.25">
      <c r="E1571" s="11"/>
    </row>
    <row r="1572" spans="5:5" x14ac:dyDescent="0.25">
      <c r="E1572" s="11"/>
    </row>
    <row r="1573" spans="5:5" x14ac:dyDescent="0.25">
      <c r="E1573" s="11"/>
    </row>
    <row r="1574" spans="5:5" x14ac:dyDescent="0.25">
      <c r="E1574" s="11"/>
    </row>
    <row r="1575" spans="5:5" x14ac:dyDescent="0.25">
      <c r="E1575" s="11"/>
    </row>
    <row r="1576" spans="5:5" x14ac:dyDescent="0.25">
      <c r="E1576" s="11"/>
    </row>
    <row r="1577" spans="5:5" x14ac:dyDescent="0.25">
      <c r="E1577" s="11"/>
    </row>
    <row r="1578" spans="5:5" x14ac:dyDescent="0.25">
      <c r="E1578" s="11"/>
    </row>
    <row r="1579" spans="5:5" x14ac:dyDescent="0.25">
      <c r="E1579" s="11"/>
    </row>
    <row r="1580" spans="5:5" x14ac:dyDescent="0.25">
      <c r="E1580" s="11"/>
    </row>
    <row r="1581" spans="5:5" x14ac:dyDescent="0.25">
      <c r="E1581" s="11"/>
    </row>
    <row r="1582" spans="5:5" x14ac:dyDescent="0.25">
      <c r="E1582" s="11"/>
    </row>
    <row r="1583" spans="5:5" x14ac:dyDescent="0.25">
      <c r="E1583" s="11"/>
    </row>
    <row r="1584" spans="5:5" x14ac:dyDescent="0.25">
      <c r="E1584" s="11"/>
    </row>
    <row r="1585" spans="5:5" x14ac:dyDescent="0.25">
      <c r="E1585" s="11"/>
    </row>
    <row r="1586" spans="5:5" x14ac:dyDescent="0.25">
      <c r="E1586" s="11"/>
    </row>
    <row r="1587" spans="5:5" x14ac:dyDescent="0.25">
      <c r="E1587" s="11"/>
    </row>
    <row r="1588" spans="5:5" x14ac:dyDescent="0.25">
      <c r="E1588" s="11"/>
    </row>
    <row r="1589" spans="5:5" x14ac:dyDescent="0.25">
      <c r="E1589" s="11"/>
    </row>
    <row r="1590" spans="5:5" x14ac:dyDescent="0.25">
      <c r="E1590" s="11"/>
    </row>
    <row r="1591" spans="5:5" x14ac:dyDescent="0.25">
      <c r="E1591" s="11"/>
    </row>
    <row r="1592" spans="5:5" x14ac:dyDescent="0.25">
      <c r="E1592" s="11"/>
    </row>
    <row r="1593" spans="5:5" x14ac:dyDescent="0.25">
      <c r="E1593" s="11"/>
    </row>
    <row r="1594" spans="5:5" x14ac:dyDescent="0.25">
      <c r="E1594" s="11"/>
    </row>
    <row r="1595" spans="5:5" x14ac:dyDescent="0.25">
      <c r="E1595" s="11"/>
    </row>
    <row r="1596" spans="5:5" x14ac:dyDescent="0.25">
      <c r="E1596" s="11"/>
    </row>
    <row r="1597" spans="5:5" x14ac:dyDescent="0.25">
      <c r="E1597" s="11"/>
    </row>
    <row r="1598" spans="5:5" x14ac:dyDescent="0.25">
      <c r="E1598" s="11"/>
    </row>
    <row r="1599" spans="5:5" x14ac:dyDescent="0.25">
      <c r="E1599" s="11"/>
    </row>
    <row r="1600" spans="5:5" x14ac:dyDescent="0.25">
      <c r="E1600" s="11"/>
    </row>
    <row r="1601" spans="5:5" x14ac:dyDescent="0.25">
      <c r="E1601" s="11"/>
    </row>
    <row r="1602" spans="5:5" x14ac:dyDescent="0.25">
      <c r="E1602" s="11"/>
    </row>
    <row r="1603" spans="5:5" x14ac:dyDescent="0.25">
      <c r="E1603" s="11"/>
    </row>
    <row r="1604" spans="5:5" x14ac:dyDescent="0.25">
      <c r="E1604" s="11"/>
    </row>
    <row r="1605" spans="5:5" x14ac:dyDescent="0.25">
      <c r="E1605" s="11"/>
    </row>
    <row r="1606" spans="5:5" x14ac:dyDescent="0.25">
      <c r="E1606" s="11"/>
    </row>
    <row r="1607" spans="5:5" x14ac:dyDescent="0.25">
      <c r="E1607" s="11"/>
    </row>
    <row r="1608" spans="5:5" x14ac:dyDescent="0.25">
      <c r="E1608" s="11"/>
    </row>
    <row r="1609" spans="5:5" x14ac:dyDescent="0.25">
      <c r="E1609" s="11"/>
    </row>
    <row r="1610" spans="5:5" x14ac:dyDescent="0.25">
      <c r="E1610" s="11"/>
    </row>
    <row r="1611" spans="5:5" x14ac:dyDescent="0.25">
      <c r="E1611" s="11"/>
    </row>
    <row r="1612" spans="5:5" x14ac:dyDescent="0.25">
      <c r="E1612" s="11"/>
    </row>
    <row r="1613" spans="5:5" x14ac:dyDescent="0.25">
      <c r="E1613" s="11"/>
    </row>
    <row r="1614" spans="5:5" x14ac:dyDescent="0.25">
      <c r="E1614" s="11"/>
    </row>
    <row r="1615" spans="5:5" x14ac:dyDescent="0.25">
      <c r="E1615" s="11"/>
    </row>
    <row r="1616" spans="5:5" x14ac:dyDescent="0.25">
      <c r="E1616" s="11"/>
    </row>
    <row r="1617" spans="5:5" x14ac:dyDescent="0.25">
      <c r="E1617" s="11"/>
    </row>
    <row r="1618" spans="5:5" x14ac:dyDescent="0.25">
      <c r="E1618" s="11"/>
    </row>
    <row r="1619" spans="5:5" x14ac:dyDescent="0.25">
      <c r="E1619" s="11"/>
    </row>
    <row r="1620" spans="5:5" x14ac:dyDescent="0.25">
      <c r="E1620" s="11"/>
    </row>
    <row r="1621" spans="5:5" x14ac:dyDescent="0.25">
      <c r="E1621" s="11"/>
    </row>
    <row r="1622" spans="5:5" x14ac:dyDescent="0.25">
      <c r="E1622" s="11"/>
    </row>
    <row r="1623" spans="5:5" x14ac:dyDescent="0.25">
      <c r="E1623" s="11"/>
    </row>
    <row r="1624" spans="5:5" x14ac:dyDescent="0.25">
      <c r="E1624" s="11"/>
    </row>
    <row r="1625" spans="5:5" x14ac:dyDescent="0.25">
      <c r="E1625" s="11"/>
    </row>
    <row r="1626" spans="5:5" x14ac:dyDescent="0.25">
      <c r="E1626" s="11"/>
    </row>
    <row r="1627" spans="5:5" x14ac:dyDescent="0.25">
      <c r="E1627" s="11"/>
    </row>
    <row r="1628" spans="5:5" x14ac:dyDescent="0.25">
      <c r="E1628" s="11"/>
    </row>
    <row r="1629" spans="5:5" x14ac:dyDescent="0.25">
      <c r="E1629" s="11"/>
    </row>
    <row r="1630" spans="5:5" x14ac:dyDescent="0.25">
      <c r="E1630" s="11"/>
    </row>
    <row r="1631" spans="5:5" x14ac:dyDescent="0.25">
      <c r="E1631" s="11"/>
    </row>
    <row r="1632" spans="5:5" x14ac:dyDescent="0.25">
      <c r="E1632" s="11"/>
    </row>
    <row r="1633" spans="5:5" x14ac:dyDescent="0.25">
      <c r="E1633" s="11"/>
    </row>
    <row r="1634" spans="5:5" x14ac:dyDescent="0.25">
      <c r="E1634" s="11"/>
    </row>
    <row r="1635" spans="5:5" x14ac:dyDescent="0.25">
      <c r="E1635" s="11"/>
    </row>
    <row r="1636" spans="5:5" x14ac:dyDescent="0.25">
      <c r="E1636" s="11"/>
    </row>
    <row r="1637" spans="5:5" x14ac:dyDescent="0.25">
      <c r="E1637" s="11"/>
    </row>
    <row r="1638" spans="5:5" x14ac:dyDescent="0.25">
      <c r="E1638" s="11"/>
    </row>
    <row r="1639" spans="5:5" x14ac:dyDescent="0.25">
      <c r="E1639" s="11"/>
    </row>
    <row r="1640" spans="5:5" x14ac:dyDescent="0.25">
      <c r="E1640" s="11"/>
    </row>
    <row r="1641" spans="5:5" x14ac:dyDescent="0.25">
      <c r="E1641" s="11"/>
    </row>
    <row r="1642" spans="5:5" x14ac:dyDescent="0.25">
      <c r="E1642" s="11"/>
    </row>
    <row r="1643" spans="5:5" x14ac:dyDescent="0.25">
      <c r="E1643" s="11"/>
    </row>
    <row r="1644" spans="5:5" x14ac:dyDescent="0.25">
      <c r="E1644" s="11"/>
    </row>
    <row r="1645" spans="5:5" x14ac:dyDescent="0.25">
      <c r="E1645" s="11"/>
    </row>
    <row r="1646" spans="5:5" x14ac:dyDescent="0.25">
      <c r="E1646" s="11"/>
    </row>
    <row r="1647" spans="5:5" x14ac:dyDescent="0.25">
      <c r="E1647" s="11"/>
    </row>
    <row r="1648" spans="5:5" x14ac:dyDescent="0.25">
      <c r="E1648" s="11"/>
    </row>
    <row r="1649" spans="5:5" x14ac:dyDescent="0.25">
      <c r="E1649" s="11"/>
    </row>
    <row r="1650" spans="5:5" x14ac:dyDescent="0.25">
      <c r="E1650" s="11"/>
    </row>
    <row r="1651" spans="5:5" x14ac:dyDescent="0.25">
      <c r="E1651" s="11"/>
    </row>
    <row r="1652" spans="5:5" x14ac:dyDescent="0.25">
      <c r="E1652" s="11"/>
    </row>
    <row r="1653" spans="5:5" x14ac:dyDescent="0.25">
      <c r="E1653" s="11"/>
    </row>
    <row r="1654" spans="5:5" x14ac:dyDescent="0.25">
      <c r="E1654" s="11"/>
    </row>
    <row r="1655" spans="5:5" x14ac:dyDescent="0.25">
      <c r="E1655" s="11"/>
    </row>
    <row r="1656" spans="5:5" x14ac:dyDescent="0.25">
      <c r="E1656" s="11"/>
    </row>
    <row r="1657" spans="5:5" x14ac:dyDescent="0.25">
      <c r="E1657" s="11"/>
    </row>
    <row r="1658" spans="5:5" x14ac:dyDescent="0.25">
      <c r="E1658" s="11"/>
    </row>
    <row r="1659" spans="5:5" x14ac:dyDescent="0.25">
      <c r="E1659" s="11"/>
    </row>
    <row r="1660" spans="5:5" x14ac:dyDescent="0.25">
      <c r="E1660" s="11"/>
    </row>
    <row r="1661" spans="5:5" x14ac:dyDescent="0.25">
      <c r="E1661" s="11"/>
    </row>
    <row r="1662" spans="5:5" x14ac:dyDescent="0.25">
      <c r="E1662" s="11"/>
    </row>
    <row r="1663" spans="5:5" x14ac:dyDescent="0.25">
      <c r="E1663" s="11"/>
    </row>
    <row r="1664" spans="5:5" x14ac:dyDescent="0.25">
      <c r="E1664" s="11"/>
    </row>
    <row r="1665" spans="5:5" x14ac:dyDescent="0.25">
      <c r="E1665" s="11"/>
    </row>
    <row r="1666" spans="5:5" x14ac:dyDescent="0.25">
      <c r="E1666" s="11"/>
    </row>
    <row r="1667" spans="5:5" x14ac:dyDescent="0.25">
      <c r="E1667" s="11"/>
    </row>
    <row r="1668" spans="5:5" x14ac:dyDescent="0.25">
      <c r="E1668" s="11"/>
    </row>
  </sheetData>
  <sheetProtection algorithmName="SHA-512" hashValue="g/PuCk/3nzX+RuE23ooG6cd4jK/7x3ByfmAT+f6usldOR6C70MdPDz7VRNFafQf14VbVHqycZy+OSQgkj3pn9Q==" saltValue="4r8Th3agAlJ80v5NPaLWYw==" spinCount="100000" sheet="1" objects="1" scenarios="1"/>
  <mergeCells count="17">
    <mergeCell ref="A381:J381"/>
    <mergeCell ref="A363:I363"/>
    <mergeCell ref="A364:I364"/>
    <mergeCell ref="A365:I365"/>
    <mergeCell ref="H14:J14"/>
    <mergeCell ref="H10:J10"/>
    <mergeCell ref="H11:J11"/>
    <mergeCell ref="H12:J12"/>
    <mergeCell ref="A17:J17"/>
    <mergeCell ref="B10:G10"/>
    <mergeCell ref="B11:G11"/>
    <mergeCell ref="A16:J16"/>
    <mergeCell ref="C13:G13"/>
    <mergeCell ref="C14:G14"/>
    <mergeCell ref="A15:J15"/>
    <mergeCell ref="B12:G12"/>
    <mergeCell ref="H13:J13"/>
  </mergeCells>
  <phoneticPr fontId="3" type="noConversion"/>
  <pageMargins left="1.1811023622047245" right="0.39370078740157483" top="1.299212598425197" bottom="0.70866141732283472" header="0.35433070866141736" footer="0.31496062992125984"/>
  <pageSetup paperSize="9" scale="67" fitToHeight="0" orientation="portrait" r:id="rId1"/>
  <headerFooter>
    <oddFooter>&amp;C&amp;"Segoe UI,Normal"&amp;8Página &amp;P de &amp;N</oddFooter>
  </headerFooter>
  <rowBreaks count="15" manualBreakCount="15">
    <brk id="33" max="9" man="1"/>
    <brk id="49" max="9" man="1"/>
    <brk id="64" max="9" man="1"/>
    <brk id="77" max="9" man="1"/>
    <brk id="99" max="9" man="1"/>
    <brk id="120" max="9" man="1"/>
    <brk id="144" max="9" man="1"/>
    <brk id="168" max="9" man="1"/>
    <brk id="186" max="9" man="1"/>
    <brk id="268" max="9" man="1"/>
    <brk id="289" max="9" man="1"/>
    <brk id="305" max="9" man="1"/>
    <brk id="323" max="9" man="1"/>
    <brk id="344" max="9" man="1"/>
    <brk id="35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view="pageBreakPreview" zoomScaleNormal="100" zoomScaleSheetLayoutView="100" workbookViewId="0"/>
  </sheetViews>
  <sheetFormatPr defaultRowHeight="15" x14ac:dyDescent="0.25"/>
  <cols>
    <col min="1" max="1" width="5.140625" customWidth="1"/>
    <col min="2" max="2" width="22" customWidth="1"/>
    <col min="3" max="3" width="15.85546875" bestFit="1" customWidth="1"/>
    <col min="4" max="4" width="7" bestFit="1" customWidth="1"/>
    <col min="5" max="5" width="12.140625" bestFit="1" customWidth="1"/>
    <col min="6" max="6" width="7.85546875" bestFit="1" customWidth="1"/>
    <col min="7" max="7" width="12.28515625" bestFit="1" customWidth="1"/>
    <col min="8" max="8" width="7.85546875" bestFit="1" customWidth="1"/>
    <col min="9" max="9" width="12.28515625" bestFit="1" customWidth="1"/>
    <col min="10" max="10" width="7" bestFit="1" customWidth="1"/>
    <col min="11" max="11" width="12.28515625" bestFit="1" customWidth="1"/>
    <col min="12" max="12" width="7" bestFit="1" customWidth="1"/>
    <col min="13" max="13" width="13.5703125" bestFit="1" customWidth="1"/>
    <col min="14" max="14" width="7.85546875" bestFit="1" customWidth="1"/>
    <col min="15" max="15" width="13.7109375" bestFit="1" customWidth="1"/>
    <col min="16" max="16" width="7.85546875" bestFit="1" customWidth="1"/>
    <col min="17" max="17" width="13.5703125" bestFit="1" customWidth="1"/>
    <col min="18" max="18" width="7" bestFit="1" customWidth="1"/>
    <col min="19" max="19" width="13.5703125" bestFit="1" customWidth="1"/>
    <col min="20" max="20" width="7" bestFit="1" customWidth="1"/>
    <col min="21" max="21" width="13.5703125" bestFit="1" customWidth="1"/>
    <col min="22" max="22" width="7" bestFit="1" customWidth="1"/>
    <col min="23" max="23" width="13.5703125" bestFit="1" customWidth="1"/>
  </cols>
  <sheetData>
    <row r="1" spans="1:23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</row>
    <row r="5" spans="1:23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</row>
    <row r="8" spans="1:23" x14ac:dyDescent="0.25">
      <c r="A8" s="75" t="str">
        <f>_xlfn.CONCAT(Orçamento!A10, " ", Orçamento!B10)</f>
        <v>Obra: Construção de Unidade Básica de Saúde no Jardim Orlando Chesini Ometto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</row>
    <row r="9" spans="1:23" x14ac:dyDescent="0.25">
      <c r="A9" s="75" t="str">
        <f>_xlfn.CONCAT(Orçamento!A11, " ", Orçamento!B11)</f>
        <v>Local: Rua Antônio Pereira Campanhã, Jd. Orlando Chesini Ometto, CEP 17212-620, Jahu/SP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</row>
    <row r="10" spans="1:23" x14ac:dyDescent="0.25">
      <c r="A10" s="76" t="str">
        <f>Orçamento!A15</f>
        <v>Jahu/SP, 19 de dezembro de 2023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spans="1:23" x14ac:dyDescent="0.25">
      <c r="A11" s="71" t="s">
        <v>392</v>
      </c>
      <c r="B11" s="71" t="s">
        <v>393</v>
      </c>
      <c r="C11" s="73" t="s">
        <v>394</v>
      </c>
      <c r="D11" s="70" t="s">
        <v>395</v>
      </c>
      <c r="E11" s="70"/>
      <c r="F11" s="70" t="s">
        <v>396</v>
      </c>
      <c r="G11" s="70"/>
      <c r="H11" s="70" t="s">
        <v>397</v>
      </c>
      <c r="I11" s="70"/>
      <c r="J11" s="70" t="s">
        <v>398</v>
      </c>
      <c r="K11" s="70"/>
      <c r="L11" s="70" t="s">
        <v>399</v>
      </c>
      <c r="M11" s="70"/>
      <c r="N11" s="70" t="s">
        <v>400</v>
      </c>
      <c r="O11" s="70"/>
      <c r="P11" s="70" t="s">
        <v>401</v>
      </c>
      <c r="Q11" s="70"/>
      <c r="R11" s="70" t="s">
        <v>402</v>
      </c>
      <c r="S11" s="70"/>
      <c r="T11" s="70" t="s">
        <v>443</v>
      </c>
      <c r="U11" s="70"/>
      <c r="V11" s="77" t="s">
        <v>444</v>
      </c>
      <c r="W11" s="78"/>
    </row>
    <row r="12" spans="1:23" x14ac:dyDescent="0.25">
      <c r="A12" s="72"/>
      <c r="B12" s="72"/>
      <c r="C12" s="74"/>
      <c r="D12" s="20" t="s">
        <v>353</v>
      </c>
      <c r="E12" s="20" t="s">
        <v>459</v>
      </c>
      <c r="F12" s="20" t="s">
        <v>353</v>
      </c>
      <c r="G12" s="20" t="s">
        <v>459</v>
      </c>
      <c r="H12" s="20" t="s">
        <v>353</v>
      </c>
      <c r="I12" s="20" t="s">
        <v>459</v>
      </c>
      <c r="J12" s="20" t="s">
        <v>353</v>
      </c>
      <c r="K12" s="20" t="s">
        <v>459</v>
      </c>
      <c r="L12" s="20" t="s">
        <v>353</v>
      </c>
      <c r="M12" s="20" t="s">
        <v>459</v>
      </c>
      <c r="N12" s="20" t="s">
        <v>353</v>
      </c>
      <c r="O12" s="20" t="s">
        <v>459</v>
      </c>
      <c r="P12" s="20" t="s">
        <v>353</v>
      </c>
      <c r="Q12" s="20" t="s">
        <v>459</v>
      </c>
      <c r="R12" s="20" t="s">
        <v>353</v>
      </c>
      <c r="S12" s="20" t="s">
        <v>459</v>
      </c>
      <c r="T12" s="20" t="s">
        <v>353</v>
      </c>
      <c r="U12" s="20" t="s">
        <v>459</v>
      </c>
      <c r="V12" s="20" t="s">
        <v>353</v>
      </c>
      <c r="W12" s="20" t="s">
        <v>459</v>
      </c>
    </row>
    <row r="13" spans="1:23" x14ac:dyDescent="0.25">
      <c r="A13" s="21" t="str">
        <f>Orçamento!A19</f>
        <v>1.</v>
      </c>
      <c r="B13" s="22" t="str">
        <f>VLOOKUP(A13, Orçamento!A$18:J$1668, 2, FALSE())</f>
        <v>Serviços Preliminares</v>
      </c>
      <c r="C13" s="33">
        <f>VLOOKUP(A13, Orçamento!A$18:J$1668, 10, FALSE())</f>
        <v>39960.600000000006</v>
      </c>
      <c r="D13" s="51"/>
      <c r="E13" s="18">
        <f>$C13*D13</f>
        <v>0</v>
      </c>
      <c r="F13" s="51"/>
      <c r="G13" s="18">
        <f>$C13*F13</f>
        <v>0</v>
      </c>
      <c r="H13" s="51"/>
      <c r="I13" s="18">
        <f>$C13*H13</f>
        <v>0</v>
      </c>
      <c r="J13" s="51"/>
      <c r="K13" s="18">
        <f>$C13*J13</f>
        <v>0</v>
      </c>
      <c r="L13" s="51"/>
      <c r="M13" s="18">
        <f>$C13*L13</f>
        <v>0</v>
      </c>
      <c r="N13" s="51"/>
      <c r="O13" s="18">
        <f>$C13*N13</f>
        <v>0</v>
      </c>
      <c r="P13" s="51"/>
      <c r="Q13" s="18">
        <f>$C13*P13</f>
        <v>0</v>
      </c>
      <c r="R13" s="51"/>
      <c r="S13" s="18">
        <f>$C13*R13</f>
        <v>0</v>
      </c>
      <c r="T13" s="51"/>
      <c r="U13" s="18">
        <f>$C13*T13</f>
        <v>0</v>
      </c>
      <c r="V13" s="51"/>
      <c r="W13" s="18">
        <f>$C13*V13</f>
        <v>0</v>
      </c>
    </row>
    <row r="14" spans="1:23" ht="21" x14ac:dyDescent="0.25">
      <c r="A14" s="21" t="s">
        <v>431</v>
      </c>
      <c r="B14" s="22" t="str">
        <f>VLOOKUP(A14, Orçamento!A$18:J$1668, 2, FALSE())</f>
        <v>Movimentação de Terra e Locação da Obra</v>
      </c>
      <c r="C14" s="33">
        <f>VLOOKUP(A14, Orçamento!A$18:J$1668, 10, FALSE())</f>
        <v>59953.73</v>
      </c>
      <c r="D14" s="51"/>
      <c r="E14" s="18">
        <f t="shared" ref="E14:G36" si="0">$C14*D14</f>
        <v>0</v>
      </c>
      <c r="F14" s="51"/>
      <c r="G14" s="18">
        <f t="shared" si="0"/>
        <v>0</v>
      </c>
      <c r="H14" s="51"/>
      <c r="I14" s="18">
        <f t="shared" ref="I14" si="1">$C14*H14</f>
        <v>0</v>
      </c>
      <c r="J14" s="51"/>
      <c r="K14" s="18">
        <f t="shared" ref="K14" si="2">$C14*J14</f>
        <v>0</v>
      </c>
      <c r="L14" s="51"/>
      <c r="M14" s="18">
        <f t="shared" ref="M14" si="3">$C14*L14</f>
        <v>0</v>
      </c>
      <c r="N14" s="51"/>
      <c r="O14" s="18">
        <f t="shared" ref="O14" si="4">$C14*N14</f>
        <v>0</v>
      </c>
      <c r="P14" s="51"/>
      <c r="Q14" s="18">
        <f t="shared" ref="Q14" si="5">$C14*P14</f>
        <v>0</v>
      </c>
      <c r="R14" s="51"/>
      <c r="S14" s="18">
        <f t="shared" ref="S14" si="6">$C14*R14</f>
        <v>0</v>
      </c>
      <c r="T14" s="51"/>
      <c r="U14" s="18">
        <f t="shared" ref="U14" si="7">$C14*T14</f>
        <v>0</v>
      </c>
      <c r="V14" s="51"/>
      <c r="W14" s="18">
        <f t="shared" ref="W14" si="8">$C14*V14</f>
        <v>0</v>
      </c>
    </row>
    <row r="15" spans="1:23" ht="21" x14ac:dyDescent="0.25">
      <c r="A15" s="21" t="s">
        <v>432</v>
      </c>
      <c r="B15" s="22" t="str">
        <f>VLOOKUP(A15, Orçamento!A$18:J$1668, 2, FALSE())</f>
        <v>Mobilização do Canteiro de Obras</v>
      </c>
      <c r="C15" s="33">
        <f>VLOOKUP(A15, Orçamento!A$18:J$1668, 10, FALSE())</f>
        <v>179461.55</v>
      </c>
      <c r="D15" s="51"/>
      <c r="E15" s="18">
        <f t="shared" si="0"/>
        <v>0</v>
      </c>
      <c r="F15" s="51"/>
      <c r="G15" s="18">
        <f t="shared" si="0"/>
        <v>0</v>
      </c>
      <c r="H15" s="51"/>
      <c r="I15" s="18">
        <f t="shared" ref="I15" si="9">$C15*H15</f>
        <v>0</v>
      </c>
      <c r="J15" s="51"/>
      <c r="K15" s="18">
        <f t="shared" ref="K15" si="10">$C15*J15</f>
        <v>0</v>
      </c>
      <c r="L15" s="51"/>
      <c r="M15" s="18">
        <f t="shared" ref="M15" si="11">$C15*L15</f>
        <v>0</v>
      </c>
      <c r="N15" s="51"/>
      <c r="O15" s="18">
        <f t="shared" ref="O15" si="12">$C15*N15</f>
        <v>0</v>
      </c>
      <c r="P15" s="51"/>
      <c r="Q15" s="18">
        <f t="shared" ref="Q15" si="13">$C15*P15</f>
        <v>0</v>
      </c>
      <c r="R15" s="51"/>
      <c r="S15" s="18">
        <f t="shared" ref="S15" si="14">$C15*R15</f>
        <v>0</v>
      </c>
      <c r="T15" s="51"/>
      <c r="U15" s="18">
        <f t="shared" ref="U15" si="15">$C15*T15</f>
        <v>0</v>
      </c>
      <c r="V15" s="51"/>
      <c r="W15" s="18">
        <f t="shared" ref="W15" si="16">$C15*V15</f>
        <v>0</v>
      </c>
    </row>
    <row r="16" spans="1:23" x14ac:dyDescent="0.25">
      <c r="A16" s="21" t="s">
        <v>433</v>
      </c>
      <c r="B16" s="22" t="str">
        <f>VLOOKUP(A16, Orçamento!A$18:J$1668, 2, FALSE())</f>
        <v>Fundações</v>
      </c>
      <c r="C16" s="33">
        <f>VLOOKUP(A16, Orçamento!A$18:J$1668, 10, FALSE())</f>
        <v>96643.29</v>
      </c>
      <c r="D16" s="51"/>
      <c r="E16" s="18">
        <f t="shared" si="0"/>
        <v>0</v>
      </c>
      <c r="F16" s="51"/>
      <c r="G16" s="18">
        <f t="shared" si="0"/>
        <v>0</v>
      </c>
      <c r="H16" s="51"/>
      <c r="I16" s="18">
        <f t="shared" ref="I16" si="17">$C16*H16</f>
        <v>0</v>
      </c>
      <c r="J16" s="51"/>
      <c r="K16" s="18">
        <f t="shared" ref="K16" si="18">$C16*J16</f>
        <v>0</v>
      </c>
      <c r="L16" s="51"/>
      <c r="M16" s="18">
        <f t="shared" ref="M16" si="19">$C16*L16</f>
        <v>0</v>
      </c>
      <c r="N16" s="51"/>
      <c r="O16" s="18">
        <f t="shared" ref="O16" si="20">$C16*N16</f>
        <v>0</v>
      </c>
      <c r="P16" s="51"/>
      <c r="Q16" s="18">
        <f t="shared" ref="Q16" si="21">$C16*P16</f>
        <v>0</v>
      </c>
      <c r="R16" s="51"/>
      <c r="S16" s="18">
        <f t="shared" ref="S16" si="22">$C16*R16</f>
        <v>0</v>
      </c>
      <c r="T16" s="51"/>
      <c r="U16" s="18">
        <f t="shared" ref="U16" si="23">$C16*T16</f>
        <v>0</v>
      </c>
      <c r="V16" s="51"/>
      <c r="W16" s="18">
        <f t="shared" ref="W16" si="24">$C16*V16</f>
        <v>0</v>
      </c>
    </row>
    <row r="17" spans="1:23" x14ac:dyDescent="0.25">
      <c r="A17" s="21" t="s">
        <v>434</v>
      </c>
      <c r="B17" s="22" t="str">
        <f>VLOOKUP(A17, Orçamento!A$18:J$1668, 2, FALSE())</f>
        <v>Estrutura</v>
      </c>
      <c r="C17" s="33">
        <f>VLOOKUP(A17, Orçamento!A$18:J$1668, 10, FALSE())</f>
        <v>148079.82</v>
      </c>
      <c r="D17" s="51"/>
      <c r="E17" s="18">
        <f t="shared" si="0"/>
        <v>0</v>
      </c>
      <c r="F17" s="51"/>
      <c r="G17" s="18">
        <f t="shared" si="0"/>
        <v>0</v>
      </c>
      <c r="H17" s="51"/>
      <c r="I17" s="18">
        <f t="shared" ref="I17" si="25">$C17*H17</f>
        <v>0</v>
      </c>
      <c r="J17" s="51"/>
      <c r="K17" s="18">
        <f t="shared" ref="K17" si="26">$C17*J17</f>
        <v>0</v>
      </c>
      <c r="L17" s="51"/>
      <c r="M17" s="18">
        <f t="shared" ref="M17" si="27">$C17*L17</f>
        <v>0</v>
      </c>
      <c r="N17" s="51"/>
      <c r="O17" s="18">
        <f t="shared" ref="O17" si="28">$C17*N17</f>
        <v>0</v>
      </c>
      <c r="P17" s="51"/>
      <c r="Q17" s="18">
        <f t="shared" ref="Q17" si="29">$C17*P17</f>
        <v>0</v>
      </c>
      <c r="R17" s="51"/>
      <c r="S17" s="18">
        <f t="shared" ref="S17" si="30">$C17*R17</f>
        <v>0</v>
      </c>
      <c r="T17" s="51"/>
      <c r="U17" s="18">
        <f t="shared" ref="U17" si="31">$C17*T17</f>
        <v>0</v>
      </c>
      <c r="V17" s="51"/>
      <c r="W17" s="18">
        <f t="shared" ref="W17" si="32">$C17*V17</f>
        <v>0</v>
      </c>
    </row>
    <row r="18" spans="1:23" x14ac:dyDescent="0.25">
      <c r="A18" s="21" t="s">
        <v>435</v>
      </c>
      <c r="B18" s="22" t="str">
        <f>VLOOKUP(A18, Orçamento!A$18:J$1668, 2, FALSE())</f>
        <v>Cobertura</v>
      </c>
      <c r="C18" s="33">
        <f>VLOOKUP(A18, Orçamento!A$18:J$1668, 10, FALSE())</f>
        <v>380869.31000000011</v>
      </c>
      <c r="D18" s="51"/>
      <c r="E18" s="18">
        <f t="shared" si="0"/>
        <v>0</v>
      </c>
      <c r="F18" s="51"/>
      <c r="G18" s="18">
        <f t="shared" si="0"/>
        <v>0</v>
      </c>
      <c r="H18" s="51"/>
      <c r="I18" s="18">
        <f t="shared" ref="I18" si="33">$C18*H18</f>
        <v>0</v>
      </c>
      <c r="J18" s="51"/>
      <c r="K18" s="18">
        <f t="shared" ref="K18" si="34">$C18*J18</f>
        <v>0</v>
      </c>
      <c r="L18" s="51"/>
      <c r="M18" s="18">
        <f t="shared" ref="M18" si="35">$C18*L18</f>
        <v>0</v>
      </c>
      <c r="N18" s="51"/>
      <c r="O18" s="18">
        <f t="shared" ref="O18" si="36">$C18*N18</f>
        <v>0</v>
      </c>
      <c r="P18" s="51"/>
      <c r="Q18" s="18">
        <f t="shared" ref="Q18" si="37">$C18*P18</f>
        <v>0</v>
      </c>
      <c r="R18" s="51"/>
      <c r="S18" s="18">
        <f t="shared" ref="S18" si="38">$C18*R18</f>
        <v>0</v>
      </c>
      <c r="T18" s="51"/>
      <c r="U18" s="18">
        <f t="shared" ref="U18" si="39">$C18*T18</f>
        <v>0</v>
      </c>
      <c r="V18" s="51"/>
      <c r="W18" s="18">
        <f t="shared" ref="W18" si="40">$C18*V18</f>
        <v>0</v>
      </c>
    </row>
    <row r="19" spans="1:23" x14ac:dyDescent="0.25">
      <c r="A19" s="21" t="s">
        <v>436</v>
      </c>
      <c r="B19" s="22" t="str">
        <f>VLOOKUP(A19, Orçamento!A$18:J$1668, 2, FALSE())</f>
        <v>Vedações e Bancadas</v>
      </c>
      <c r="C19" s="33">
        <f>VLOOKUP(A19, Orçamento!A$18:J$1668, 10, FALSE())</f>
        <v>117310.9</v>
      </c>
      <c r="D19" s="51"/>
      <c r="E19" s="18">
        <f t="shared" si="0"/>
        <v>0</v>
      </c>
      <c r="F19" s="51"/>
      <c r="G19" s="18">
        <f t="shared" si="0"/>
        <v>0</v>
      </c>
      <c r="H19" s="51"/>
      <c r="I19" s="18">
        <f t="shared" ref="I19" si="41">$C19*H19</f>
        <v>0</v>
      </c>
      <c r="J19" s="51"/>
      <c r="K19" s="18">
        <f t="shared" ref="K19" si="42">$C19*J19</f>
        <v>0</v>
      </c>
      <c r="L19" s="51"/>
      <c r="M19" s="18">
        <f t="shared" ref="M19" si="43">$C19*L19</f>
        <v>0</v>
      </c>
      <c r="N19" s="51"/>
      <c r="O19" s="18">
        <f t="shared" ref="O19" si="44">$C19*N19</f>
        <v>0</v>
      </c>
      <c r="P19" s="51"/>
      <c r="Q19" s="18">
        <f t="shared" ref="Q19" si="45">$C19*P19</f>
        <v>0</v>
      </c>
      <c r="R19" s="51"/>
      <c r="S19" s="18">
        <f t="shared" ref="S19" si="46">$C19*R19</f>
        <v>0</v>
      </c>
      <c r="T19" s="51"/>
      <c r="U19" s="18">
        <f t="shared" ref="U19" si="47">$C19*T19</f>
        <v>0</v>
      </c>
      <c r="V19" s="51"/>
      <c r="W19" s="18">
        <f t="shared" ref="W19" si="48">$C19*V19</f>
        <v>0</v>
      </c>
    </row>
    <row r="20" spans="1:23" x14ac:dyDescent="0.25">
      <c r="A20" s="21" t="s">
        <v>437</v>
      </c>
      <c r="B20" s="22" t="str">
        <f>VLOOKUP(A20, Orçamento!A$18:J$1668, 2, FALSE())</f>
        <v>Piso Interno</v>
      </c>
      <c r="C20" s="33">
        <f>VLOOKUP(A20, Orçamento!A$18:J$1668, 10, FALSE())</f>
        <v>81444.23</v>
      </c>
      <c r="D20" s="51"/>
      <c r="E20" s="18">
        <f t="shared" si="0"/>
        <v>0</v>
      </c>
      <c r="F20" s="51"/>
      <c r="G20" s="18">
        <f t="shared" si="0"/>
        <v>0</v>
      </c>
      <c r="H20" s="51"/>
      <c r="I20" s="18">
        <f t="shared" ref="I20" si="49">$C20*H20</f>
        <v>0</v>
      </c>
      <c r="J20" s="51"/>
      <c r="K20" s="18">
        <f t="shared" ref="K20" si="50">$C20*J20</f>
        <v>0</v>
      </c>
      <c r="L20" s="51"/>
      <c r="M20" s="18">
        <f t="shared" ref="M20" si="51">$C20*L20</f>
        <v>0</v>
      </c>
      <c r="N20" s="51"/>
      <c r="O20" s="18">
        <f t="shared" ref="O20" si="52">$C20*N20</f>
        <v>0</v>
      </c>
      <c r="P20" s="51"/>
      <c r="Q20" s="18">
        <f t="shared" ref="Q20" si="53">$C20*P20</f>
        <v>0</v>
      </c>
      <c r="R20" s="51"/>
      <c r="S20" s="18">
        <f t="shared" ref="S20" si="54">$C20*R20</f>
        <v>0</v>
      </c>
      <c r="T20" s="51"/>
      <c r="U20" s="18">
        <f t="shared" ref="U20" si="55">$C20*T20</f>
        <v>0</v>
      </c>
      <c r="V20" s="51"/>
      <c r="W20" s="18">
        <f t="shared" ref="W20" si="56">$C20*V20</f>
        <v>0</v>
      </c>
    </row>
    <row r="21" spans="1:23" x14ac:dyDescent="0.25">
      <c r="A21" s="21" t="s">
        <v>438</v>
      </c>
      <c r="B21" s="22" t="str">
        <f>VLOOKUP(A21, Orçamento!A$18:J$1668, 2, FALSE())</f>
        <v>Paredes</v>
      </c>
      <c r="C21" s="33">
        <f>VLOOKUP(A21, Orçamento!A$18:J$1668, 10, FALSE())</f>
        <v>125153.75</v>
      </c>
      <c r="D21" s="51"/>
      <c r="E21" s="18">
        <f t="shared" si="0"/>
        <v>0</v>
      </c>
      <c r="F21" s="51"/>
      <c r="G21" s="18">
        <f t="shared" si="0"/>
        <v>0</v>
      </c>
      <c r="H21" s="51"/>
      <c r="I21" s="18">
        <f t="shared" ref="I21" si="57">$C21*H21</f>
        <v>0</v>
      </c>
      <c r="J21" s="51"/>
      <c r="K21" s="18">
        <f t="shared" ref="K21" si="58">$C21*J21</f>
        <v>0</v>
      </c>
      <c r="L21" s="51"/>
      <c r="M21" s="18">
        <f t="shared" ref="M21" si="59">$C21*L21</f>
        <v>0</v>
      </c>
      <c r="N21" s="51"/>
      <c r="O21" s="18">
        <f t="shared" ref="O21" si="60">$C21*N21</f>
        <v>0</v>
      </c>
      <c r="P21" s="51"/>
      <c r="Q21" s="18">
        <f t="shared" ref="Q21" si="61">$C21*P21</f>
        <v>0</v>
      </c>
      <c r="R21" s="51"/>
      <c r="S21" s="18">
        <f t="shared" ref="S21" si="62">$C21*R21</f>
        <v>0</v>
      </c>
      <c r="T21" s="51"/>
      <c r="U21" s="18">
        <f t="shared" ref="U21" si="63">$C21*T21</f>
        <v>0</v>
      </c>
      <c r="V21" s="51"/>
      <c r="W21" s="18">
        <f t="shared" ref="W21" si="64">$C21*V21</f>
        <v>0</v>
      </c>
    </row>
    <row r="22" spans="1:23" x14ac:dyDescent="0.25">
      <c r="A22" s="21" t="s">
        <v>439</v>
      </c>
      <c r="B22" s="22" t="str">
        <f>VLOOKUP(A22, Orçamento!A$18:J$1668, 2, FALSE())</f>
        <v>Teto</v>
      </c>
      <c r="C22" s="33">
        <f>VLOOKUP(A22, Orçamento!A$18:J$1668, 10, FALSE())</f>
        <v>20785.14</v>
      </c>
      <c r="D22" s="51"/>
      <c r="E22" s="18">
        <f t="shared" si="0"/>
        <v>0</v>
      </c>
      <c r="F22" s="51"/>
      <c r="G22" s="18">
        <f t="shared" si="0"/>
        <v>0</v>
      </c>
      <c r="H22" s="51"/>
      <c r="I22" s="18">
        <f t="shared" ref="I22" si="65">$C22*H22</f>
        <v>0</v>
      </c>
      <c r="J22" s="51"/>
      <c r="K22" s="18">
        <f t="shared" ref="K22" si="66">$C22*J22</f>
        <v>0</v>
      </c>
      <c r="L22" s="51"/>
      <c r="M22" s="18">
        <f t="shared" ref="M22" si="67">$C22*L22</f>
        <v>0</v>
      </c>
      <c r="N22" s="51"/>
      <c r="O22" s="18">
        <f t="shared" ref="O22" si="68">$C22*N22</f>
        <v>0</v>
      </c>
      <c r="P22" s="51"/>
      <c r="Q22" s="18">
        <f t="shared" ref="Q22" si="69">$C22*P22</f>
        <v>0</v>
      </c>
      <c r="R22" s="51"/>
      <c r="S22" s="18">
        <f t="shared" ref="S22" si="70">$C22*R22</f>
        <v>0</v>
      </c>
      <c r="T22" s="51"/>
      <c r="U22" s="18">
        <f t="shared" ref="U22" si="71">$C22*T22</f>
        <v>0</v>
      </c>
      <c r="V22" s="51"/>
      <c r="W22" s="18">
        <f t="shared" ref="W22" si="72">$C22*V22</f>
        <v>0</v>
      </c>
    </row>
    <row r="23" spans="1:23" x14ac:dyDescent="0.25">
      <c r="A23" s="21" t="s">
        <v>440</v>
      </c>
      <c r="B23" s="22" t="str">
        <f>VLOOKUP(A23, Orçamento!A$18:J$1668, 2, FALSE())</f>
        <v>Madeira</v>
      </c>
      <c r="C23" s="33">
        <f>VLOOKUP(A23, Orçamento!A$18:J$1668, 10, FALSE())</f>
        <v>37584.910000000003</v>
      </c>
      <c r="D23" s="51"/>
      <c r="E23" s="18">
        <f t="shared" si="0"/>
        <v>0</v>
      </c>
      <c r="F23" s="51"/>
      <c r="G23" s="18">
        <f t="shared" si="0"/>
        <v>0</v>
      </c>
      <c r="H23" s="51"/>
      <c r="I23" s="18">
        <f t="shared" ref="I23" si="73">$C23*H23</f>
        <v>0</v>
      </c>
      <c r="J23" s="51"/>
      <c r="K23" s="18">
        <f t="shared" ref="K23" si="74">$C23*J23</f>
        <v>0</v>
      </c>
      <c r="L23" s="51"/>
      <c r="M23" s="18">
        <f t="shared" ref="M23" si="75">$C23*L23</f>
        <v>0</v>
      </c>
      <c r="N23" s="51"/>
      <c r="O23" s="18">
        <f t="shared" ref="O23" si="76">$C23*N23</f>
        <v>0</v>
      </c>
      <c r="P23" s="51"/>
      <c r="Q23" s="18">
        <f t="shared" ref="Q23" si="77">$C23*P23</f>
        <v>0</v>
      </c>
      <c r="R23" s="51"/>
      <c r="S23" s="18">
        <f t="shared" ref="S23" si="78">$C23*R23</f>
        <v>0</v>
      </c>
      <c r="T23" s="51"/>
      <c r="U23" s="18">
        <f t="shared" ref="U23" si="79">$C23*T23</f>
        <v>0</v>
      </c>
      <c r="V23" s="51"/>
      <c r="W23" s="18">
        <f t="shared" ref="W23" si="80">$C23*V23</f>
        <v>0</v>
      </c>
    </row>
    <row r="24" spans="1:23" x14ac:dyDescent="0.25">
      <c r="A24" s="21" t="s">
        <v>445</v>
      </c>
      <c r="B24" s="22" t="str">
        <f>VLOOKUP(A24, Orçamento!A$18:J$1668, 2, FALSE())</f>
        <v>Alumínio</v>
      </c>
      <c r="C24" s="33">
        <f>VLOOKUP(A24, Orçamento!A$18:J$1668, 10, FALSE())</f>
        <v>95575.319999999992</v>
      </c>
      <c r="D24" s="51"/>
      <c r="E24" s="18">
        <f t="shared" si="0"/>
        <v>0</v>
      </c>
      <c r="F24" s="51"/>
      <c r="G24" s="18">
        <f t="shared" si="0"/>
        <v>0</v>
      </c>
      <c r="H24" s="51"/>
      <c r="I24" s="18">
        <f t="shared" ref="I24" si="81">$C24*H24</f>
        <v>0</v>
      </c>
      <c r="J24" s="51"/>
      <c r="K24" s="18">
        <f t="shared" ref="K24" si="82">$C24*J24</f>
        <v>0</v>
      </c>
      <c r="L24" s="51"/>
      <c r="M24" s="18">
        <f t="shared" ref="M24" si="83">$C24*L24</f>
        <v>0</v>
      </c>
      <c r="N24" s="51"/>
      <c r="O24" s="18">
        <f t="shared" ref="O24" si="84">$C24*N24</f>
        <v>0</v>
      </c>
      <c r="P24" s="51"/>
      <c r="Q24" s="18">
        <f t="shared" ref="Q24" si="85">$C24*P24</f>
        <v>0</v>
      </c>
      <c r="R24" s="51"/>
      <c r="S24" s="18">
        <f t="shared" ref="S24" si="86">$C24*R24</f>
        <v>0</v>
      </c>
      <c r="T24" s="51"/>
      <c r="U24" s="18">
        <f t="shared" ref="U24" si="87">$C24*T24</f>
        <v>0</v>
      </c>
      <c r="V24" s="51"/>
      <c r="W24" s="18">
        <f t="shared" ref="W24" si="88">$C24*V24</f>
        <v>0</v>
      </c>
    </row>
    <row r="25" spans="1:23" x14ac:dyDescent="0.25">
      <c r="A25" s="21" t="s">
        <v>446</v>
      </c>
      <c r="B25" s="22" t="str">
        <f>VLOOKUP(A25, Orçamento!A$18:J$1668, 2, FALSE())</f>
        <v>Vidros</v>
      </c>
      <c r="C25" s="33">
        <f>VLOOKUP(A25, Orçamento!A$18:J$1668, 10, FALSE())</f>
        <v>27045.64</v>
      </c>
      <c r="D25" s="51"/>
      <c r="E25" s="18">
        <f t="shared" si="0"/>
        <v>0</v>
      </c>
      <c r="F25" s="51"/>
      <c r="G25" s="18">
        <f t="shared" si="0"/>
        <v>0</v>
      </c>
      <c r="H25" s="51"/>
      <c r="I25" s="18">
        <f t="shared" ref="I25" si="89">$C25*H25</f>
        <v>0</v>
      </c>
      <c r="J25" s="51"/>
      <c r="K25" s="18">
        <f t="shared" ref="K25" si="90">$C25*J25</f>
        <v>0</v>
      </c>
      <c r="L25" s="51"/>
      <c r="M25" s="18">
        <f t="shared" ref="M25" si="91">$C25*L25</f>
        <v>0</v>
      </c>
      <c r="N25" s="51"/>
      <c r="O25" s="18">
        <f t="shared" ref="O25" si="92">$C25*N25</f>
        <v>0</v>
      </c>
      <c r="P25" s="51"/>
      <c r="Q25" s="18">
        <f t="shared" ref="Q25" si="93">$C25*P25</f>
        <v>0</v>
      </c>
      <c r="R25" s="51"/>
      <c r="S25" s="18">
        <f t="shared" ref="S25" si="94">$C25*R25</f>
        <v>0</v>
      </c>
      <c r="T25" s="51"/>
      <c r="U25" s="18">
        <f t="shared" ref="U25" si="95">$C25*T25</f>
        <v>0</v>
      </c>
      <c r="V25" s="51"/>
      <c r="W25" s="18">
        <f t="shared" ref="W25" si="96">$C25*V25</f>
        <v>0</v>
      </c>
    </row>
    <row r="26" spans="1:23" x14ac:dyDescent="0.25">
      <c r="A26" s="21" t="s">
        <v>447</v>
      </c>
      <c r="B26" s="22" t="str">
        <f>VLOOKUP(A26, Orçamento!A$18:J$1668, 2, FALSE())</f>
        <v>Gradil Janelas</v>
      </c>
      <c r="C26" s="33">
        <f>VLOOKUP(A26, Orçamento!A$18:J$1668, 10, FALSE())</f>
        <v>22977.8</v>
      </c>
      <c r="D26" s="51"/>
      <c r="E26" s="18">
        <f t="shared" si="0"/>
        <v>0</v>
      </c>
      <c r="F26" s="51"/>
      <c r="G26" s="18">
        <f t="shared" si="0"/>
        <v>0</v>
      </c>
      <c r="H26" s="51"/>
      <c r="I26" s="18">
        <f t="shared" ref="I26" si="97">$C26*H26</f>
        <v>0</v>
      </c>
      <c r="J26" s="51"/>
      <c r="K26" s="18">
        <f t="shared" ref="K26" si="98">$C26*J26</f>
        <v>0</v>
      </c>
      <c r="L26" s="51"/>
      <c r="M26" s="18">
        <f t="shared" ref="M26" si="99">$C26*L26</f>
        <v>0</v>
      </c>
      <c r="N26" s="51"/>
      <c r="O26" s="18">
        <f t="shared" ref="O26" si="100">$C26*N26</f>
        <v>0</v>
      </c>
      <c r="P26" s="51"/>
      <c r="Q26" s="18">
        <f t="shared" ref="Q26" si="101">$C26*P26</f>
        <v>0</v>
      </c>
      <c r="R26" s="51"/>
      <c r="S26" s="18">
        <f t="shared" ref="S26" si="102">$C26*R26</f>
        <v>0</v>
      </c>
      <c r="T26" s="51"/>
      <c r="U26" s="18">
        <f t="shared" ref="U26" si="103">$C26*T26</f>
        <v>0</v>
      </c>
      <c r="V26" s="51"/>
      <c r="W26" s="18">
        <f t="shared" ref="W26" si="104">$C26*V26</f>
        <v>0</v>
      </c>
    </row>
    <row r="27" spans="1:23" x14ac:dyDescent="0.25">
      <c r="A27" s="21" t="s">
        <v>448</v>
      </c>
      <c r="B27" s="22" t="str">
        <f>VLOOKUP(A27, Orçamento!A$18:J$1668, 2, FALSE())</f>
        <v>Elétrica</v>
      </c>
      <c r="C27" s="33">
        <f>VLOOKUP(A27, Orçamento!A$18:J$1668, 10, FALSE())</f>
        <v>228900.95999999993</v>
      </c>
      <c r="D27" s="51"/>
      <c r="E27" s="18">
        <f t="shared" si="0"/>
        <v>0</v>
      </c>
      <c r="F27" s="51"/>
      <c r="G27" s="18">
        <f t="shared" si="0"/>
        <v>0</v>
      </c>
      <c r="H27" s="51"/>
      <c r="I27" s="18">
        <f t="shared" ref="I27" si="105">$C27*H27</f>
        <v>0</v>
      </c>
      <c r="J27" s="51"/>
      <c r="K27" s="18">
        <f t="shared" ref="K27" si="106">$C27*J27</f>
        <v>0</v>
      </c>
      <c r="L27" s="51">
        <v>0.125</v>
      </c>
      <c r="M27" s="18">
        <f t="shared" ref="M27" si="107">$C27*L27</f>
        <v>28612.619999999992</v>
      </c>
      <c r="N27" s="51"/>
      <c r="O27" s="18">
        <f t="shared" ref="O27" si="108">$C27*N27</f>
        <v>0</v>
      </c>
      <c r="P27" s="51"/>
      <c r="Q27" s="18">
        <f t="shared" ref="Q27" si="109">$C27*P27</f>
        <v>0</v>
      </c>
      <c r="R27" s="51"/>
      <c r="S27" s="18">
        <f t="shared" ref="S27" si="110">$C27*R27</f>
        <v>0</v>
      </c>
      <c r="T27" s="51"/>
      <c r="U27" s="18">
        <f t="shared" ref="U27" si="111">$C27*T27</f>
        <v>0</v>
      </c>
      <c r="V27" s="51"/>
      <c r="W27" s="18">
        <f t="shared" ref="W27" si="112">$C27*V27</f>
        <v>0</v>
      </c>
    </row>
    <row r="28" spans="1:23" x14ac:dyDescent="0.25">
      <c r="A28" s="21" t="s">
        <v>449</v>
      </c>
      <c r="B28" s="22" t="str">
        <f>VLOOKUP(A28, Orçamento!A$18:J$1668, 2, FALSE())</f>
        <v>Louças, Metais e Acessórios</v>
      </c>
      <c r="C28" s="33">
        <f>VLOOKUP(A28, Orçamento!A$18:J$1668, 10, FALSE())</f>
        <v>39171.230000000003</v>
      </c>
      <c r="D28" s="51"/>
      <c r="E28" s="18">
        <f t="shared" si="0"/>
        <v>0</v>
      </c>
      <c r="F28" s="51"/>
      <c r="G28" s="18">
        <f t="shared" si="0"/>
        <v>0</v>
      </c>
      <c r="H28" s="51"/>
      <c r="I28" s="18">
        <f t="shared" ref="I28" si="113">$C28*H28</f>
        <v>0</v>
      </c>
      <c r="J28" s="51"/>
      <c r="K28" s="18">
        <f t="shared" ref="K28" si="114">$C28*J28</f>
        <v>0</v>
      </c>
      <c r="L28" s="51"/>
      <c r="M28" s="18">
        <f t="shared" ref="M28" si="115">$C28*L28</f>
        <v>0</v>
      </c>
      <c r="N28" s="51"/>
      <c r="O28" s="18">
        <f t="shared" ref="O28" si="116">$C28*N28</f>
        <v>0</v>
      </c>
      <c r="P28" s="51"/>
      <c r="Q28" s="18">
        <f t="shared" ref="Q28" si="117">$C28*P28</f>
        <v>0</v>
      </c>
      <c r="R28" s="51"/>
      <c r="S28" s="18">
        <f t="shared" ref="S28" si="118">$C28*R28</f>
        <v>0</v>
      </c>
      <c r="T28" s="51"/>
      <c r="U28" s="18">
        <f t="shared" ref="U28" si="119">$C28*T28</f>
        <v>0</v>
      </c>
      <c r="V28" s="51"/>
      <c r="W28" s="18">
        <f t="shared" ref="W28" si="120">$C28*V28</f>
        <v>0</v>
      </c>
    </row>
    <row r="29" spans="1:23" x14ac:dyDescent="0.25">
      <c r="A29" s="21" t="s">
        <v>450</v>
      </c>
      <c r="B29" s="22" t="str">
        <f>VLOOKUP(A29, Orçamento!A$18:J$1668, 2, FALSE())</f>
        <v>Acessibilidade</v>
      </c>
      <c r="C29" s="33">
        <f>VLOOKUP(A29, Orçamento!A$18:J$1668, 10, FALSE())</f>
        <v>8850.0400000000009</v>
      </c>
      <c r="D29" s="51"/>
      <c r="E29" s="18">
        <f t="shared" si="0"/>
        <v>0</v>
      </c>
      <c r="F29" s="51"/>
      <c r="G29" s="18">
        <f t="shared" si="0"/>
        <v>0</v>
      </c>
      <c r="H29" s="51"/>
      <c r="I29" s="18">
        <f t="shared" ref="I29" si="121">$C29*H29</f>
        <v>0</v>
      </c>
      <c r="J29" s="51"/>
      <c r="K29" s="18">
        <f t="shared" ref="K29" si="122">$C29*J29</f>
        <v>0</v>
      </c>
      <c r="L29" s="51"/>
      <c r="M29" s="18">
        <f t="shared" ref="M29" si="123">$C29*L29</f>
        <v>0</v>
      </c>
      <c r="N29" s="51"/>
      <c r="O29" s="18">
        <f t="shared" ref="O29" si="124">$C29*N29</f>
        <v>0</v>
      </c>
      <c r="P29" s="51"/>
      <c r="Q29" s="18">
        <f t="shared" ref="Q29" si="125">$C29*P29</f>
        <v>0</v>
      </c>
      <c r="R29" s="51"/>
      <c r="S29" s="18">
        <f t="shared" ref="S29" si="126">$C29*R29</f>
        <v>0</v>
      </c>
      <c r="T29" s="51"/>
      <c r="U29" s="18">
        <f t="shared" ref="U29" si="127">$C29*T29</f>
        <v>0</v>
      </c>
      <c r="V29" s="51"/>
      <c r="W29" s="18">
        <f t="shared" ref="W29" si="128">$C29*V29</f>
        <v>0</v>
      </c>
    </row>
    <row r="30" spans="1:23" x14ac:dyDescent="0.25">
      <c r="A30" s="21" t="s">
        <v>451</v>
      </c>
      <c r="B30" s="22" t="str">
        <f>VLOOKUP(A30, Orçamento!A$18:J$1668, 2, FALSE())</f>
        <v>Água Fria</v>
      </c>
      <c r="C30" s="33">
        <f>VLOOKUP(A30, Orçamento!A$18:J$1668, 10, FALSE())</f>
        <v>29866.7</v>
      </c>
      <c r="D30" s="51"/>
      <c r="E30" s="18">
        <f t="shared" si="0"/>
        <v>0</v>
      </c>
      <c r="F30" s="51"/>
      <c r="G30" s="18">
        <f t="shared" si="0"/>
        <v>0</v>
      </c>
      <c r="H30" s="51"/>
      <c r="I30" s="18">
        <f t="shared" ref="I30" si="129">$C30*H30</f>
        <v>0</v>
      </c>
      <c r="J30" s="51"/>
      <c r="K30" s="18">
        <f t="shared" ref="K30" si="130">$C30*J30</f>
        <v>0</v>
      </c>
      <c r="L30" s="51"/>
      <c r="M30" s="18">
        <f t="shared" ref="M30" si="131">$C30*L30</f>
        <v>0</v>
      </c>
      <c r="N30" s="51"/>
      <c r="O30" s="18">
        <f t="shared" ref="O30" si="132">$C30*N30</f>
        <v>0</v>
      </c>
      <c r="P30" s="51"/>
      <c r="Q30" s="18">
        <f t="shared" ref="Q30" si="133">$C30*P30</f>
        <v>0</v>
      </c>
      <c r="R30" s="51"/>
      <c r="S30" s="18">
        <f t="shared" ref="S30" si="134">$C30*R30</f>
        <v>0</v>
      </c>
      <c r="T30" s="51"/>
      <c r="U30" s="18">
        <f t="shared" ref="U30" si="135">$C30*T30</f>
        <v>0</v>
      </c>
      <c r="V30" s="51"/>
      <c r="W30" s="18">
        <f t="shared" ref="W30" si="136">$C30*V30</f>
        <v>0</v>
      </c>
    </row>
    <row r="31" spans="1:23" x14ac:dyDescent="0.25">
      <c r="A31" s="21" t="s">
        <v>452</v>
      </c>
      <c r="B31" s="22" t="str">
        <f>VLOOKUP(A31, Orçamento!A$18:J$1668, 2, FALSE())</f>
        <v>Esgoto</v>
      </c>
      <c r="C31" s="33">
        <f>VLOOKUP(A31, Orçamento!A$18:J$1668, 10, FALSE())</f>
        <v>38168.71</v>
      </c>
      <c r="D31" s="51"/>
      <c r="E31" s="18">
        <f t="shared" si="0"/>
        <v>0</v>
      </c>
      <c r="F31" s="51"/>
      <c r="G31" s="18">
        <f t="shared" si="0"/>
        <v>0</v>
      </c>
      <c r="H31" s="51"/>
      <c r="I31" s="18">
        <f t="shared" ref="I31" si="137">$C31*H31</f>
        <v>0</v>
      </c>
      <c r="J31" s="51"/>
      <c r="K31" s="18">
        <f t="shared" ref="K31" si="138">$C31*J31</f>
        <v>0</v>
      </c>
      <c r="L31" s="51"/>
      <c r="M31" s="18">
        <f t="shared" ref="M31" si="139">$C31*L31</f>
        <v>0</v>
      </c>
      <c r="N31" s="51"/>
      <c r="O31" s="18">
        <f t="shared" ref="O31" si="140">$C31*N31</f>
        <v>0</v>
      </c>
      <c r="P31" s="51"/>
      <c r="Q31" s="18">
        <f t="shared" ref="Q31" si="141">$C31*P31</f>
        <v>0</v>
      </c>
      <c r="R31" s="51"/>
      <c r="S31" s="18">
        <f t="shared" ref="S31" si="142">$C31*R31</f>
        <v>0</v>
      </c>
      <c r="T31" s="51"/>
      <c r="U31" s="18">
        <f t="shared" ref="U31" si="143">$C31*T31</f>
        <v>0</v>
      </c>
      <c r="V31" s="51"/>
      <c r="W31" s="18">
        <f t="shared" ref="W31" si="144">$C31*V31</f>
        <v>0</v>
      </c>
    </row>
    <row r="32" spans="1:23" x14ac:dyDescent="0.25">
      <c r="A32" s="21" t="s">
        <v>453</v>
      </c>
      <c r="B32" s="22" t="str">
        <f>VLOOKUP(A32, Orçamento!A$18:J$1668, 2, FALSE())</f>
        <v>Pluvial</v>
      </c>
      <c r="C32" s="33">
        <f>VLOOKUP(A32, Orçamento!A$18:J$1668, 10, FALSE())</f>
        <v>35121.78</v>
      </c>
      <c r="D32" s="51"/>
      <c r="E32" s="18">
        <f t="shared" si="0"/>
        <v>0</v>
      </c>
      <c r="F32" s="51"/>
      <c r="G32" s="18">
        <f t="shared" si="0"/>
        <v>0</v>
      </c>
      <c r="H32" s="51"/>
      <c r="I32" s="18">
        <f t="shared" ref="I32" si="145">$C32*H32</f>
        <v>0</v>
      </c>
      <c r="J32" s="51"/>
      <c r="K32" s="18">
        <f t="shared" ref="K32" si="146">$C32*J32</f>
        <v>0</v>
      </c>
      <c r="L32" s="51"/>
      <c r="M32" s="18">
        <f t="shared" ref="M32" si="147">$C32*L32</f>
        <v>0</v>
      </c>
      <c r="N32" s="51"/>
      <c r="O32" s="18">
        <f t="shared" ref="O32" si="148">$C32*N32</f>
        <v>0</v>
      </c>
      <c r="P32" s="51"/>
      <c r="Q32" s="18">
        <f t="shared" ref="Q32" si="149">$C32*P32</f>
        <v>0</v>
      </c>
      <c r="R32" s="51"/>
      <c r="S32" s="18">
        <f t="shared" ref="S32" si="150">$C32*R32</f>
        <v>0</v>
      </c>
      <c r="T32" s="51"/>
      <c r="U32" s="18">
        <f t="shared" ref="U32" si="151">$C32*T32</f>
        <v>0</v>
      </c>
      <c r="V32" s="51"/>
      <c r="W32" s="18">
        <f t="shared" ref="W32" si="152">$C32*V32</f>
        <v>0</v>
      </c>
    </row>
    <row r="33" spans="1:23" x14ac:dyDescent="0.25">
      <c r="A33" s="21" t="s">
        <v>454</v>
      </c>
      <c r="B33" s="22" t="str">
        <f>VLOOKUP(A33, Orçamento!A$18:J$1668, 2, FALSE())</f>
        <v>Ar-Comprimido</v>
      </c>
      <c r="C33" s="33">
        <f>VLOOKUP(A33, Orçamento!A$18:J$1668, 10, FALSE())</f>
        <v>8948.2500000000018</v>
      </c>
      <c r="D33" s="51"/>
      <c r="E33" s="18">
        <f t="shared" si="0"/>
        <v>0</v>
      </c>
      <c r="F33" s="51"/>
      <c r="G33" s="18">
        <f t="shared" si="0"/>
        <v>0</v>
      </c>
      <c r="H33" s="51"/>
      <c r="I33" s="18">
        <f t="shared" ref="I33" si="153">$C33*H33</f>
        <v>0</v>
      </c>
      <c r="J33" s="51"/>
      <c r="K33" s="18">
        <f t="shared" ref="K33" si="154">$C33*J33</f>
        <v>0</v>
      </c>
      <c r="L33" s="51"/>
      <c r="M33" s="18">
        <f t="shared" ref="M33" si="155">$C33*L33</f>
        <v>0</v>
      </c>
      <c r="N33" s="51"/>
      <c r="O33" s="18">
        <f t="shared" ref="O33" si="156">$C33*N33</f>
        <v>0</v>
      </c>
      <c r="P33" s="51"/>
      <c r="Q33" s="18">
        <f t="shared" ref="Q33" si="157">$C33*P33</f>
        <v>0</v>
      </c>
      <c r="R33" s="51"/>
      <c r="S33" s="18">
        <f t="shared" ref="S33" si="158">$C33*R33</f>
        <v>0</v>
      </c>
      <c r="T33" s="51"/>
      <c r="U33" s="18">
        <f t="shared" ref="U33" si="159">$C33*T33</f>
        <v>0</v>
      </c>
      <c r="V33" s="51"/>
      <c r="W33" s="18">
        <f t="shared" ref="W33" si="160">$C33*V33</f>
        <v>0</v>
      </c>
    </row>
    <row r="34" spans="1:23" x14ac:dyDescent="0.25">
      <c r="A34" s="21" t="s">
        <v>455</v>
      </c>
      <c r="B34" s="22" t="str">
        <f>VLOOKUP(A34, Orçamento!A$18:J$1668, 2, FALSE())</f>
        <v>Testada</v>
      </c>
      <c r="C34" s="33">
        <f>VLOOKUP(A34, Orçamento!A$18:J$1668, 10, FALSE())</f>
        <v>111547.54000000002</v>
      </c>
      <c r="D34" s="51"/>
      <c r="E34" s="18">
        <f t="shared" si="0"/>
        <v>0</v>
      </c>
      <c r="F34" s="51"/>
      <c r="G34" s="18">
        <f t="shared" si="0"/>
        <v>0</v>
      </c>
      <c r="H34" s="51"/>
      <c r="I34" s="18">
        <f t="shared" ref="I34" si="161">$C34*H34</f>
        <v>0</v>
      </c>
      <c r="J34" s="51"/>
      <c r="K34" s="18">
        <f t="shared" ref="K34" si="162">$C34*J34</f>
        <v>0</v>
      </c>
      <c r="L34" s="51"/>
      <c r="M34" s="18">
        <f t="shared" ref="M34" si="163">$C34*L34</f>
        <v>0</v>
      </c>
      <c r="N34" s="51"/>
      <c r="O34" s="18">
        <f t="shared" ref="O34" si="164">$C34*N34</f>
        <v>0</v>
      </c>
      <c r="P34" s="51"/>
      <c r="Q34" s="18">
        <f t="shared" ref="Q34" si="165">$C34*P34</f>
        <v>0</v>
      </c>
      <c r="R34" s="51"/>
      <c r="S34" s="18">
        <f t="shared" ref="S34" si="166">$C34*R34</f>
        <v>0</v>
      </c>
      <c r="T34" s="51"/>
      <c r="U34" s="18">
        <f t="shared" ref="U34" si="167">$C34*T34</f>
        <v>0</v>
      </c>
      <c r="V34" s="51"/>
      <c r="W34" s="18">
        <f t="shared" ref="W34" si="168">$C34*V34</f>
        <v>0</v>
      </c>
    </row>
    <row r="35" spans="1:23" ht="21" x14ac:dyDescent="0.25">
      <c r="A35" s="21" t="s">
        <v>456</v>
      </c>
      <c r="B35" s="22" t="str">
        <f>VLOOKUP(A35, Orçamento!A$18:J$1668, 2, FALSE())</f>
        <v>Prevenção e Combate a Incêndios</v>
      </c>
      <c r="C35" s="33">
        <f>VLOOKUP(A35, Orçamento!A$18:J$1668, 10, FALSE())</f>
        <v>4125.17</v>
      </c>
      <c r="D35" s="51"/>
      <c r="E35" s="18">
        <f t="shared" si="0"/>
        <v>0</v>
      </c>
      <c r="F35" s="51"/>
      <c r="G35" s="18">
        <f t="shared" si="0"/>
        <v>0</v>
      </c>
      <c r="H35" s="51"/>
      <c r="I35" s="18">
        <f t="shared" ref="I35" si="169">$C35*H35</f>
        <v>0</v>
      </c>
      <c r="J35" s="51"/>
      <c r="K35" s="18">
        <f t="shared" ref="K35" si="170">$C35*J35</f>
        <v>0</v>
      </c>
      <c r="L35" s="51"/>
      <c r="M35" s="18">
        <f t="shared" ref="M35" si="171">$C35*L35</f>
        <v>0</v>
      </c>
      <c r="N35" s="51"/>
      <c r="O35" s="18">
        <f t="shared" ref="O35" si="172">$C35*N35</f>
        <v>0</v>
      </c>
      <c r="P35" s="51"/>
      <c r="Q35" s="18">
        <f t="shared" ref="Q35" si="173">$C35*P35</f>
        <v>0</v>
      </c>
      <c r="R35" s="51"/>
      <c r="S35" s="18">
        <f t="shared" ref="S35" si="174">$C35*R35</f>
        <v>0</v>
      </c>
      <c r="T35" s="51"/>
      <c r="U35" s="18">
        <f t="shared" ref="U35" si="175">$C35*T35</f>
        <v>0</v>
      </c>
      <c r="V35" s="51"/>
      <c r="W35" s="18">
        <f t="shared" ref="W35" si="176">$C35*V35</f>
        <v>0</v>
      </c>
    </row>
    <row r="36" spans="1:23" x14ac:dyDescent="0.25">
      <c r="A36" s="21" t="s">
        <v>457</v>
      </c>
      <c r="B36" s="22" t="str">
        <f>VLOOKUP(A36, Orçamento!A$18:J$1668, 2, FALSE())</f>
        <v>Serviços Complementares</v>
      </c>
      <c r="C36" s="33">
        <f>VLOOKUP(A36, Orçamento!A$18:J$1668, 10, FALSE())</f>
        <v>35709.049999999996</v>
      </c>
      <c r="D36" s="51"/>
      <c r="E36" s="18">
        <f t="shared" si="0"/>
        <v>0</v>
      </c>
      <c r="F36" s="51"/>
      <c r="G36" s="18">
        <f t="shared" si="0"/>
        <v>0</v>
      </c>
      <c r="H36" s="51"/>
      <c r="I36" s="18">
        <f t="shared" ref="I36" si="177">$C36*H36</f>
        <v>0</v>
      </c>
      <c r="J36" s="51"/>
      <c r="K36" s="18">
        <f t="shared" ref="K36" si="178">$C36*J36</f>
        <v>0</v>
      </c>
      <c r="L36" s="51"/>
      <c r="M36" s="18">
        <f t="shared" ref="M36" si="179">$C36*L36</f>
        <v>0</v>
      </c>
      <c r="N36" s="51"/>
      <c r="O36" s="18">
        <f t="shared" ref="O36" si="180">$C36*N36</f>
        <v>0</v>
      </c>
      <c r="P36" s="51"/>
      <c r="Q36" s="18">
        <f t="shared" ref="Q36" si="181">$C36*P36</f>
        <v>0</v>
      </c>
      <c r="R36" s="51"/>
      <c r="S36" s="18">
        <f t="shared" ref="S36" si="182">$C36*R36</f>
        <v>0</v>
      </c>
      <c r="T36" s="51"/>
      <c r="U36" s="18">
        <f t="shared" ref="U36" si="183">$C36*T36</f>
        <v>0</v>
      </c>
      <c r="V36" s="51"/>
      <c r="W36" s="18">
        <f t="shared" ref="W36" si="184">$C36*V36</f>
        <v>0</v>
      </c>
    </row>
    <row r="37" spans="1:23" x14ac:dyDescent="0.25">
      <c r="A37" s="21" t="s">
        <v>981</v>
      </c>
      <c r="B37" s="22" t="str">
        <f>VLOOKUP(A37, Orçamento!A$18:J$1668, 2, FALSE())</f>
        <v>Segurança</v>
      </c>
      <c r="C37" s="33">
        <f>VLOOKUP(A37, Orçamento!A$18:J$1668, 10, FALSE())</f>
        <v>117066.4</v>
      </c>
      <c r="D37" s="51"/>
      <c r="E37" s="18">
        <f t="shared" ref="E37" si="185">$C37*D37</f>
        <v>0</v>
      </c>
      <c r="F37" s="51"/>
      <c r="G37" s="18">
        <f t="shared" ref="G37" si="186">$C37*F37</f>
        <v>0</v>
      </c>
      <c r="H37" s="51"/>
      <c r="I37" s="18">
        <f t="shared" ref="I37" si="187">$C37*H37</f>
        <v>0</v>
      </c>
      <c r="J37" s="51"/>
      <c r="K37" s="18">
        <f t="shared" ref="K37" si="188">$C37*J37</f>
        <v>0</v>
      </c>
      <c r="L37" s="51"/>
      <c r="M37" s="18">
        <f t="shared" ref="M37" si="189">$C37*L37</f>
        <v>0</v>
      </c>
      <c r="N37" s="51"/>
      <c r="O37" s="18">
        <f t="shared" ref="O37" si="190">$C37*N37</f>
        <v>0</v>
      </c>
      <c r="P37" s="51"/>
      <c r="Q37" s="18">
        <f t="shared" ref="Q37" si="191">$C37*P37</f>
        <v>0</v>
      </c>
      <c r="R37" s="51"/>
      <c r="S37" s="18">
        <f t="shared" ref="S37" si="192">$C37*R37</f>
        <v>0</v>
      </c>
      <c r="T37" s="51"/>
      <c r="U37" s="18">
        <f t="shared" ref="U37" si="193">$C37*T37</f>
        <v>0</v>
      </c>
      <c r="V37" s="51"/>
      <c r="W37" s="18">
        <f t="shared" ref="W37" si="194">$C37*V37</f>
        <v>0</v>
      </c>
    </row>
    <row r="38" spans="1:23" x14ac:dyDescent="0.25">
      <c r="A38" s="69" t="s">
        <v>460</v>
      </c>
      <c r="B38" s="69"/>
      <c r="C38" s="69"/>
      <c r="D38" s="24">
        <f>E38/SUM($C13:$C36)</f>
        <v>0</v>
      </c>
      <c r="E38" s="23">
        <f>SUM(E13:E37)</f>
        <v>0</v>
      </c>
      <c r="F38" s="24">
        <f>G38/SUM($C13:$C36)</f>
        <v>0</v>
      </c>
      <c r="G38" s="23">
        <f>SUM(G13:G37)</f>
        <v>0</v>
      </c>
      <c r="H38" s="24">
        <f>I38/SUM($C13:$C36)</f>
        <v>0</v>
      </c>
      <c r="I38" s="23">
        <f>SUM(I13:I37)</f>
        <v>0</v>
      </c>
      <c r="J38" s="24">
        <f>K38/SUM($C13:$C36)</f>
        <v>0</v>
      </c>
      <c r="K38" s="23">
        <f>SUM(K13:K37)</f>
        <v>0</v>
      </c>
      <c r="L38" s="24">
        <f>M38/SUM($C13:$C36)</f>
        <v>1.4500211026913077E-2</v>
      </c>
      <c r="M38" s="23">
        <f>SUM(M13:M37)</f>
        <v>28612.619999999992</v>
      </c>
      <c r="N38" s="24">
        <f>O38/SUM($C13:$C36)</f>
        <v>0</v>
      </c>
      <c r="O38" s="23">
        <f>SUM(O13:O37)</f>
        <v>0</v>
      </c>
      <c r="P38" s="24">
        <f>Q38/SUM($C13:$C36)</f>
        <v>0</v>
      </c>
      <c r="Q38" s="23">
        <f>SUM(Q13:Q37)</f>
        <v>0</v>
      </c>
      <c r="R38" s="24">
        <f>S38/SUM($C13:$C36)</f>
        <v>0</v>
      </c>
      <c r="S38" s="23">
        <f>SUM(S13:S37)</f>
        <v>0</v>
      </c>
      <c r="T38" s="24">
        <f>U38/SUM($C13:$C36)</f>
        <v>0</v>
      </c>
      <c r="U38" s="23">
        <f>SUM(U13:U37)</f>
        <v>0</v>
      </c>
      <c r="V38" s="24">
        <f>W38/SUM($C13:$C36)</f>
        <v>0</v>
      </c>
      <c r="W38" s="23">
        <f>SUM(W13:W37)</f>
        <v>0</v>
      </c>
    </row>
    <row r="39" spans="1:23" x14ac:dyDescent="0.25">
      <c r="A39" s="69" t="s">
        <v>461</v>
      </c>
      <c r="B39" s="69"/>
      <c r="C39" s="69"/>
      <c r="D39" s="24">
        <f>E39/SUM($C$13:$C$36)</f>
        <v>0</v>
      </c>
      <c r="E39" s="23">
        <f>E38</f>
        <v>0</v>
      </c>
      <c r="F39" s="24">
        <f>G39/SUM($C$13:$C$36)</f>
        <v>0</v>
      </c>
      <c r="G39" s="23">
        <f t="shared" ref="G39:W39" si="195">E39+G38</f>
        <v>0</v>
      </c>
      <c r="H39" s="24">
        <f>I39/SUM($C$13:$C$36)</f>
        <v>0</v>
      </c>
      <c r="I39" s="23">
        <f t="shared" si="195"/>
        <v>0</v>
      </c>
      <c r="J39" s="24">
        <f>K39/SUM($C$13:$C$36)</f>
        <v>0</v>
      </c>
      <c r="K39" s="23">
        <f t="shared" si="195"/>
        <v>0</v>
      </c>
      <c r="L39" s="24">
        <f>M39/SUM($C$13:$C$36)</f>
        <v>1.4500211026913077E-2</v>
      </c>
      <c r="M39" s="23">
        <f t="shared" si="195"/>
        <v>28612.619999999992</v>
      </c>
      <c r="N39" s="24">
        <f>O39/SUM($C$13:$C$36)</f>
        <v>1.4500211026913077E-2</v>
      </c>
      <c r="O39" s="23">
        <f t="shared" si="195"/>
        <v>28612.619999999992</v>
      </c>
      <c r="P39" s="24">
        <f>Q39/SUM($C$13:$C$36)</f>
        <v>1.4500211026913077E-2</v>
      </c>
      <c r="Q39" s="23">
        <f t="shared" si="195"/>
        <v>28612.619999999992</v>
      </c>
      <c r="R39" s="24">
        <f>S39/SUM($C$13:$C$36)</f>
        <v>1.4500211026913077E-2</v>
      </c>
      <c r="S39" s="23">
        <f t="shared" si="195"/>
        <v>28612.619999999992</v>
      </c>
      <c r="T39" s="24">
        <f>U39/SUM($C$13:$C$36)</f>
        <v>1.4500211026913077E-2</v>
      </c>
      <c r="U39" s="23">
        <f t="shared" si="195"/>
        <v>28612.619999999992</v>
      </c>
      <c r="V39" s="24">
        <f>W39/SUM($C$13:$C$37)</f>
        <v>1.3688141092073561E-2</v>
      </c>
      <c r="W39" s="23">
        <f t="shared" si="195"/>
        <v>28612.619999999992</v>
      </c>
    </row>
    <row r="40" spans="1:23" x14ac:dyDescent="0.25">
      <c r="A40" s="52"/>
      <c r="B40" s="53"/>
      <c r="C40" s="54"/>
      <c r="D40" s="55"/>
      <c r="E40" s="55"/>
      <c r="F40" s="55"/>
      <c r="G40" s="55"/>
      <c r="H40" s="55"/>
      <c r="I40" s="55"/>
      <c r="J40" s="55"/>
      <c r="K40" s="55"/>
      <c r="L40" s="53"/>
      <c r="M40" s="53"/>
      <c r="N40" s="53"/>
      <c r="O40" s="53"/>
      <c r="P40" s="56"/>
      <c r="Q40" s="56"/>
      <c r="R40" s="56"/>
      <c r="S40" s="56"/>
      <c r="T40" s="56"/>
      <c r="U40" s="56"/>
      <c r="V40" s="56"/>
      <c r="W40" s="56"/>
    </row>
    <row r="41" spans="1:23" x14ac:dyDescent="0.25">
      <c r="A41" s="52"/>
      <c r="B41" s="53"/>
      <c r="C41" s="54"/>
      <c r="D41" s="55"/>
      <c r="E41" s="55"/>
      <c r="F41" s="55"/>
      <c r="G41" s="55"/>
      <c r="H41" s="55"/>
      <c r="I41" s="55"/>
      <c r="J41" s="55"/>
      <c r="K41" s="55"/>
      <c r="L41" s="53"/>
      <c r="M41" s="53"/>
      <c r="N41" s="53"/>
      <c r="O41" s="53"/>
      <c r="P41" s="56"/>
      <c r="Q41" s="56"/>
      <c r="R41" s="56"/>
      <c r="S41" s="56"/>
      <c r="T41" s="56"/>
      <c r="U41" s="56"/>
      <c r="V41" s="56"/>
      <c r="W41" s="56"/>
    </row>
    <row r="42" spans="1:23" x14ac:dyDescent="0.25">
      <c r="A42" s="52"/>
      <c r="B42" s="53"/>
      <c r="C42" s="54"/>
      <c r="D42" s="55"/>
      <c r="E42" s="55"/>
      <c r="F42" s="55"/>
      <c r="G42" s="55"/>
      <c r="H42" s="55"/>
      <c r="I42" s="55"/>
      <c r="J42" s="55"/>
      <c r="K42" s="55"/>
      <c r="L42" s="53"/>
      <c r="M42" s="53"/>
      <c r="N42" s="53"/>
      <c r="O42" s="53"/>
      <c r="P42" s="56"/>
      <c r="Q42" s="56"/>
      <c r="R42" s="56"/>
      <c r="S42" s="56"/>
      <c r="T42" s="56"/>
      <c r="U42" s="56"/>
      <c r="V42" s="56"/>
      <c r="W42" s="56"/>
    </row>
    <row r="43" spans="1:23" x14ac:dyDescent="0.25">
      <c r="A43" s="52"/>
      <c r="B43" s="53"/>
      <c r="C43" s="54"/>
      <c r="D43" s="55"/>
      <c r="E43" s="55"/>
      <c r="F43" s="55"/>
      <c r="G43" s="55"/>
      <c r="H43" s="55"/>
      <c r="I43" s="55"/>
      <c r="J43" s="55"/>
      <c r="K43" s="55"/>
      <c r="L43" s="53"/>
      <c r="M43" s="53"/>
      <c r="N43" s="53"/>
      <c r="O43" s="53"/>
      <c r="P43" s="56"/>
      <c r="Q43" s="56"/>
      <c r="R43" s="56"/>
      <c r="S43" s="56"/>
      <c r="T43" s="56"/>
      <c r="U43" s="56"/>
      <c r="V43" s="56"/>
      <c r="W43" s="56"/>
    </row>
    <row r="44" spans="1:23" x14ac:dyDescent="0.25">
      <c r="A44" s="52"/>
      <c r="B44" s="53"/>
      <c r="C44" s="54"/>
      <c r="D44" s="55"/>
      <c r="E44" s="55"/>
      <c r="F44" s="55"/>
      <c r="G44" s="55"/>
      <c r="H44" s="55"/>
      <c r="I44" s="55"/>
      <c r="J44" s="55"/>
      <c r="K44" s="55"/>
      <c r="L44" s="53"/>
      <c r="M44" s="53"/>
      <c r="N44" s="53"/>
      <c r="O44" s="53"/>
      <c r="P44" s="56"/>
      <c r="Q44" s="56"/>
      <c r="R44" s="56"/>
      <c r="S44" s="56"/>
      <c r="T44" s="56"/>
      <c r="U44" s="57"/>
      <c r="V44" s="56"/>
      <c r="W44" s="56"/>
    </row>
    <row r="45" spans="1:23" x14ac:dyDescent="0.25">
      <c r="A45" s="52"/>
      <c r="B45" s="53"/>
      <c r="C45" s="54"/>
      <c r="D45" s="55"/>
      <c r="E45" s="55"/>
      <c r="F45" s="55"/>
      <c r="G45" s="55"/>
      <c r="H45" s="55"/>
      <c r="I45" s="55"/>
      <c r="J45" s="55"/>
      <c r="K45" s="55"/>
      <c r="L45" s="53"/>
      <c r="M45" s="53"/>
      <c r="N45" s="53"/>
      <c r="O45" s="53"/>
      <c r="P45" s="56"/>
      <c r="Q45" s="56"/>
      <c r="R45" s="56"/>
      <c r="S45" s="56"/>
      <c r="T45" s="56"/>
      <c r="U45" s="56"/>
      <c r="V45" s="56"/>
      <c r="W45" s="56"/>
    </row>
    <row r="46" spans="1:23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</row>
    <row r="47" spans="1:23" x14ac:dyDescent="0.25">
      <c r="A47" s="56"/>
      <c r="B47" s="56"/>
      <c r="C47" s="56"/>
      <c r="D47" s="57"/>
      <c r="E47" s="57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</row>
    <row r="48" spans="1:23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</row>
    <row r="49" spans="1:23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</row>
  </sheetData>
  <sheetProtection algorithmName="SHA-512" hashValue="gkeVKkTwtKCraaWOUocPs32ZKTp0yYm2JqL7Bk3PXKTt2D2VWva3mYVAl+9Q6pQ4jSmXOucw/xR0pqnhosdzBg==" saltValue="QEtO+NV4Iu/gj/G8cQJ1IQ==" spinCount="100000" sheet="1" objects="1" scenarios="1"/>
  <mergeCells count="18">
    <mergeCell ref="P11:Q11"/>
    <mergeCell ref="A8:W8"/>
    <mergeCell ref="A9:W9"/>
    <mergeCell ref="A10:W10"/>
    <mergeCell ref="R11:S11"/>
    <mergeCell ref="T11:U11"/>
    <mergeCell ref="V11:W11"/>
    <mergeCell ref="F11:G11"/>
    <mergeCell ref="H11:I11"/>
    <mergeCell ref="J11:K11"/>
    <mergeCell ref="L11:M11"/>
    <mergeCell ref="N11:O11"/>
    <mergeCell ref="A38:C38"/>
    <mergeCell ref="A39:C39"/>
    <mergeCell ref="D11:E11"/>
    <mergeCell ref="B11:B12"/>
    <mergeCell ref="C11:C12"/>
    <mergeCell ref="A11:A12"/>
  </mergeCells>
  <printOptions horizontalCentered="1"/>
  <pageMargins left="0.23622047244094491" right="0.23622047244094491" top="2.5196850393700787" bottom="0.82677165354330717" header="1.299212598425197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Cronograma!Titulos_de_impressao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Lima</dc:creator>
  <cp:lastModifiedBy>Sir Daniel Esteves de Barros</cp:lastModifiedBy>
  <cp:lastPrinted>2023-12-19T13:30:18Z</cp:lastPrinted>
  <dcterms:created xsi:type="dcterms:W3CDTF">2015-06-05T18:19:34Z</dcterms:created>
  <dcterms:modified xsi:type="dcterms:W3CDTF">2024-04-30T16:18:06Z</dcterms:modified>
</cp:coreProperties>
</file>