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updateLinks="never" codeName="EstaPastaDeTrabalho"/>
  <mc:AlternateContent xmlns:mc="http://schemas.openxmlformats.org/markup-compatibility/2006">
    <mc:Choice Requires="x15">
      <x15ac:absPath xmlns:x15ac="http://schemas.microsoft.com/office/spreadsheetml/2010/11/ac" url="C:\Users\tiago_morando\Documents\TIAGO CAPOBIANCO\Projetos\Paço Municipal\Execução do AVCB\Licitação\"/>
    </mc:Choice>
  </mc:AlternateContent>
  <xr:revisionPtr revIDLastSave="0" documentId="13_ncr:1_{41926746-BCFE-4D80-9239-300A64CA67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çamento" sheetId="2" r:id="rId1"/>
    <sheet name="Cronograma" sheetId="3" r:id="rId2"/>
  </sheets>
  <externalReferences>
    <externalReference r:id="rId3"/>
  </externalReferences>
  <definedNames>
    <definedName name="A_1">#REF!</definedName>
    <definedName name="Agua">#REF!</definedName>
    <definedName name="_xlnm.Print_Area" localSheetId="1">Cronograma!$A$1:$K$23</definedName>
    <definedName name="_xlnm.Print_Area" localSheetId="0">Orçamento!$A$1:$M$112</definedName>
    <definedName name="Asfalto">#REF!</definedName>
    <definedName name="CompraDireta">#REF!</definedName>
    <definedName name="Cotacao">#REF!</definedName>
    <definedName name="DESONERACAO" hidden="1">IF(OR(Import.Desoneracao="DESONERADO",Import.Desoneracao="SIM"),"SIM","NÃO")</definedName>
    <definedName name="Eletricidade">#REF!</definedName>
    <definedName name="Fluvial">#REF!</definedName>
    <definedName name="Import.Desoneracao" hidden="1">OFFSET([1]DADOS!$G$18,0,-1)</definedName>
    <definedName name="OCara">#REF!</definedName>
    <definedName name="Predial">#REF!</definedName>
    <definedName name="Spina">#REF!</definedName>
    <definedName name="_xlnm.Print_Titles" localSheetId="1">Cronograma!$A:$C,Cronograma!$1:$5</definedName>
    <definedName name="_xlnm.Print_Titles" localSheetId="0">Orçamento!$1:$6</definedName>
    <definedName name="V_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" l="1"/>
  <c r="M56" i="2" l="1"/>
  <c r="M49" i="2"/>
  <c r="M47" i="2"/>
  <c r="A6" i="3" l="1"/>
  <c r="M51" i="2" l="1"/>
  <c r="M52" i="2"/>
  <c r="M80" i="2"/>
  <c r="M81" i="2"/>
  <c r="M12" i="2"/>
  <c r="M82" i="2"/>
  <c r="M79" i="2"/>
  <c r="M83" i="2"/>
  <c r="M78" i="2"/>
  <c r="M84" i="2"/>
  <c r="A3" i="3"/>
  <c r="B17" i="3"/>
  <c r="B18" i="3"/>
  <c r="B19" i="3"/>
  <c r="B20" i="3"/>
  <c r="B21" i="3"/>
  <c r="B7" i="3"/>
  <c r="B8" i="3"/>
  <c r="B9" i="3"/>
  <c r="B11" i="3"/>
  <c r="B12" i="3"/>
  <c r="B13" i="3"/>
  <c r="B14" i="3"/>
  <c r="B15" i="3"/>
  <c r="B16" i="3"/>
  <c r="A2" i="3"/>
  <c r="A1" i="3"/>
  <c r="B6" i="3"/>
  <c r="B10" i="3" l="1"/>
  <c r="M50" i="2" l="1"/>
  <c r="M45" i="2"/>
  <c r="M42" i="2" l="1"/>
  <c r="M41" i="2"/>
  <c r="M46" i="2"/>
  <c r="M48" i="2"/>
  <c r="M111" i="2"/>
  <c r="M11" i="2"/>
  <c r="M94" i="2"/>
  <c r="M93" i="2"/>
  <c r="M89" i="2"/>
  <c r="M90" i="2"/>
  <c r="M86" i="2"/>
  <c r="M91" i="2"/>
  <c r="M87" i="2"/>
  <c r="M92" i="2"/>
  <c r="M88" i="2"/>
  <c r="M71" i="2"/>
  <c r="M70" i="2" s="1"/>
  <c r="C16" i="3" s="1"/>
  <c r="M77" i="2"/>
  <c r="M73" i="2"/>
  <c r="M75" i="2"/>
  <c r="M76" i="2"/>
  <c r="M65" i="2"/>
  <c r="M69" i="2"/>
  <c r="M66" i="2"/>
  <c r="M62" i="2"/>
  <c r="M67" i="2"/>
  <c r="M63" i="2"/>
  <c r="M68" i="2"/>
  <c r="M64" i="2"/>
  <c r="M59" i="2"/>
  <c r="M57" i="2"/>
  <c r="M55" i="2"/>
  <c r="M60" i="2"/>
  <c r="M58" i="2"/>
  <c r="M54" i="2"/>
  <c r="M44" i="2"/>
  <c r="M43" i="2"/>
  <c r="M38" i="2"/>
  <c r="M37" i="2"/>
  <c r="M39" i="2"/>
  <c r="M30" i="2"/>
  <c r="M25" i="2"/>
  <c r="M27" i="2"/>
  <c r="M29" i="2"/>
  <c r="M31" i="2"/>
  <c r="M26" i="2"/>
  <c r="M28" i="2"/>
  <c r="M24" i="2"/>
  <c r="M36" i="2"/>
  <c r="M23" i="2"/>
  <c r="M35" i="2"/>
  <c r="M33" i="2"/>
  <c r="M34" i="2"/>
  <c r="M21" i="2"/>
  <c r="M19" i="2"/>
  <c r="M20" i="2"/>
  <c r="M10" i="2"/>
  <c r="M14" i="2"/>
  <c r="M13" i="2" s="1"/>
  <c r="M105" i="2"/>
  <c r="M107" i="2"/>
  <c r="M106" i="2"/>
  <c r="M102" i="2"/>
  <c r="M103" i="2"/>
  <c r="M110" i="2"/>
  <c r="M104" i="2"/>
  <c r="M99" i="2"/>
  <c r="M100" i="2"/>
  <c r="M96" i="2"/>
  <c r="M97" i="2"/>
  <c r="M98" i="2"/>
  <c r="M8" i="2"/>
  <c r="M7" i="2" s="1"/>
  <c r="M16" i="2"/>
  <c r="M17" i="2"/>
  <c r="M40" i="2" l="1"/>
  <c r="M9" i="2"/>
  <c r="C7" i="3" s="1"/>
  <c r="M109" i="2"/>
  <c r="C21" i="3" s="1"/>
  <c r="M74" i="2"/>
  <c r="M72" i="2" s="1"/>
  <c r="M95" i="2"/>
  <c r="C19" i="3" s="1"/>
  <c r="M85" i="2"/>
  <c r="C18" i="3" s="1"/>
  <c r="G16" i="3"/>
  <c r="K16" i="3"/>
  <c r="E16" i="3"/>
  <c r="I16" i="3"/>
  <c r="M61" i="2"/>
  <c r="C15" i="3" s="1"/>
  <c r="M53" i="2"/>
  <c r="C14" i="3" s="1"/>
  <c r="C13" i="3"/>
  <c r="M32" i="2"/>
  <c r="C12" i="3" s="1"/>
  <c r="M22" i="2"/>
  <c r="M18" i="2"/>
  <c r="C10" i="3" s="1"/>
  <c r="C8" i="3"/>
  <c r="M15" i="2"/>
  <c r="C9" i="3" s="1"/>
  <c r="M108" i="2"/>
  <c r="M101" i="2" s="1"/>
  <c r="C20" i="3" s="1"/>
  <c r="C17" i="3" l="1"/>
  <c r="I17" i="3" s="1"/>
  <c r="I21" i="3"/>
  <c r="K21" i="3"/>
  <c r="G21" i="3"/>
  <c r="E21" i="3"/>
  <c r="M112" i="2"/>
  <c r="E20" i="3"/>
  <c r="K20" i="3"/>
  <c r="I20" i="3"/>
  <c r="G20" i="3"/>
  <c r="E19" i="3"/>
  <c r="K19" i="3"/>
  <c r="G19" i="3"/>
  <c r="I19" i="3"/>
  <c r="I18" i="3"/>
  <c r="E18" i="3"/>
  <c r="G18" i="3"/>
  <c r="K18" i="3"/>
  <c r="I15" i="3"/>
  <c r="E15" i="3"/>
  <c r="G15" i="3"/>
  <c r="K15" i="3"/>
  <c r="K14" i="3"/>
  <c r="G14" i="3"/>
  <c r="I14" i="3"/>
  <c r="E14" i="3"/>
  <c r="G13" i="3"/>
  <c r="K13" i="3"/>
  <c r="I13" i="3"/>
  <c r="E13" i="3"/>
  <c r="I12" i="3"/>
  <c r="E12" i="3"/>
  <c r="G12" i="3"/>
  <c r="K12" i="3"/>
  <c r="C11" i="3"/>
  <c r="E11" i="3" s="1"/>
  <c r="K10" i="3"/>
  <c r="G10" i="3"/>
  <c r="I10" i="3"/>
  <c r="E10" i="3"/>
  <c r="I8" i="3"/>
  <c r="E8" i="3"/>
  <c r="G8" i="3"/>
  <c r="K8" i="3"/>
  <c r="I9" i="3"/>
  <c r="K9" i="3"/>
  <c r="G9" i="3"/>
  <c r="E9" i="3"/>
  <c r="G7" i="3"/>
  <c r="I7" i="3"/>
  <c r="E7" i="3"/>
  <c r="K7" i="3"/>
  <c r="C6" i="3"/>
  <c r="E17" i="3" l="1"/>
  <c r="K17" i="3"/>
  <c r="G17" i="3"/>
  <c r="K11" i="3"/>
  <c r="I11" i="3"/>
  <c r="G11" i="3"/>
  <c r="G6" i="3"/>
  <c r="K6" i="3"/>
  <c r="E6" i="3"/>
  <c r="I6" i="3"/>
  <c r="E22" i="3" l="1"/>
  <c r="D22" i="3" s="1"/>
  <c r="D23" i="3" s="1"/>
  <c r="K22" i="3"/>
  <c r="J22" i="3" s="1"/>
  <c r="I22" i="3"/>
  <c r="H22" i="3" s="1"/>
  <c r="G22" i="3"/>
  <c r="F22" i="3" s="1"/>
  <c r="E23" i="3" l="1"/>
  <c r="G23" i="3" s="1"/>
  <c r="I23" i="3" s="1"/>
  <c r="K23" i="3" s="1"/>
  <c r="F23" i="3"/>
  <c r="H23" i="3" s="1"/>
  <c r="J23" i="3" s="1"/>
</calcChain>
</file>

<file path=xl/sharedStrings.xml><?xml version="1.0" encoding="utf-8"?>
<sst xmlns="http://schemas.openxmlformats.org/spreadsheetml/2006/main" count="531" uniqueCount="333">
  <si>
    <t>UN</t>
  </si>
  <si>
    <t>01.17.111</t>
  </si>
  <si>
    <t>M2</t>
  </si>
  <si>
    <t>M</t>
  </si>
  <si>
    <t>M3</t>
  </si>
  <si>
    <t>CJ</t>
  </si>
  <si>
    <t>UNMES</t>
  </si>
  <si>
    <t>02.02.150</t>
  </si>
  <si>
    <t>Locação de container tipo depósito - área mínima de 13,80 m²</t>
  </si>
  <si>
    <t>02.05.060</t>
  </si>
  <si>
    <t>Montagem e desmontagem de andaime torre metálica com altura até 10 m</t>
  </si>
  <si>
    <t>02.05.202</t>
  </si>
  <si>
    <t>Andaime torre metálico (1,5 x 1,5 m) com piso metálico</t>
  </si>
  <si>
    <t>MXMES</t>
  </si>
  <si>
    <t>02.08.050</t>
  </si>
  <si>
    <t>Placa em lona com impressão digital e estrutura em madeira</t>
  </si>
  <si>
    <t>03.02.040</t>
  </si>
  <si>
    <t>Demolição manual de alvenaria de elevação ou elemento vazado, incluindo revestimento</t>
  </si>
  <si>
    <t>04.08.020</t>
  </si>
  <si>
    <t>Retirada de folha de esquadria em madeira</t>
  </si>
  <si>
    <t>04.08.060</t>
  </si>
  <si>
    <t>Retirada de batente com guarnição e peças lineares em madeira, chumbados</t>
  </si>
  <si>
    <t>04.09.080</t>
  </si>
  <si>
    <t>Retirada de batente, corrimão ou peças lineares metálicas, fixados</t>
  </si>
  <si>
    <t>05.07.040</t>
  </si>
  <si>
    <t>Remoção de entulho separado de obra com caçamba metálica - terra, alvenaria, concreto, argamassa, madeira, papel, plástico ou metal</t>
  </si>
  <si>
    <t>M3XKM</t>
  </si>
  <si>
    <t>12.12</t>
  </si>
  <si>
    <t>24.02.050</t>
  </si>
  <si>
    <t>Porta corta-fogo classe P.90 de 90 x 210 cm, completa, com maçaneta tipo alavanca</t>
  </si>
  <si>
    <t>28.20.840</t>
  </si>
  <si>
    <t>Barra antipânico para porta dupla com travamentos horizontal e vertical completa, com maçaneta tipo alavanca e chave, para vãos de 1,40 a 1,60 m</t>
  </si>
  <si>
    <t>33.02.080</t>
  </si>
  <si>
    <t>33.10.041</t>
  </si>
  <si>
    <t>33.10.050</t>
  </si>
  <si>
    <t>33.11.050</t>
  </si>
  <si>
    <t>Esmalte à base água em superfície metálica, inclusive preparo</t>
  </si>
  <si>
    <t>37.06.014</t>
  </si>
  <si>
    <t>Painel autoportante em chapa de aço, com proteção mínima IP 54 - sem componentes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</si>
  <si>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</si>
  <si>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</si>
  <si>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</si>
  <si>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</si>
  <si>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37.20.156</t>
  </si>
  <si>
    <t>Placa de montagem para quadros em geral, em chapa de aço</t>
  </si>
  <si>
    <t>38.04.040</t>
  </si>
  <si>
    <t>38.04.100</t>
  </si>
  <si>
    <t>39.02.010</t>
  </si>
  <si>
    <t>Cabo de cobre de 1,5 mm², isolamento 750 V - isolação em PVC 70°C</t>
  </si>
  <si>
    <t>39.09.140</t>
  </si>
  <si>
    <t>Conector split-bolt para cabo de 50 mm², latão, com rabicho</t>
  </si>
  <si>
    <t>39.12.510</t>
  </si>
  <si>
    <t>Cabo de cobre flexível blindado de 2 x 1,5 mm², isolamento 600V, isolação em VC/E 105°C - para detecção de incêndio</t>
  </si>
  <si>
    <t>39.21.060</t>
  </si>
  <si>
    <t>Cabo de cobre flexível de 16 mm², isolamento 0,6/1kV - isolação HEPR 90°C</t>
  </si>
  <si>
    <t>40.02.040</t>
  </si>
  <si>
    <t>Caixa de passagem em chapa, com tampa parafusada, 150 x 150 x 80 mm</t>
  </si>
  <si>
    <t>40.04.470</t>
  </si>
  <si>
    <t>Conjunto 2 tomadas 2P+T de 10 A, completo</t>
  </si>
  <si>
    <t>40.06.040</t>
  </si>
  <si>
    <t>Condulete metálico de 3/4´</t>
  </si>
  <si>
    <t>40.10.110</t>
  </si>
  <si>
    <t>Contator de potência 50 A - 2na+2nf</t>
  </si>
  <si>
    <t>43.10.740</t>
  </si>
  <si>
    <t>Conjunto motor-bomba (centrífuga) 20 cv, monoestágio trifásico, Hman= 62 a 90 mca, Q= 21,1 a 43,8 m³/h</t>
  </si>
  <si>
    <t>46.07.070</t>
  </si>
  <si>
    <t>Tubo galvanizado DN= 2 1/2´, inclusive conexões</t>
  </si>
  <si>
    <t>46.07.080</t>
  </si>
  <si>
    <t>Tubo galvanizado DN= 3´, inclusive conexões</t>
  </si>
  <si>
    <t>46.26.070</t>
  </si>
  <si>
    <t>Junta de união em aço inoxidável para tubo em ferro fundido predial SMU, DN= 75 mm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</si>
  <si>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</si>
  <si>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</si>
  <si>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</si>
  <si>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</si>
  <si>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47.05.060</t>
  </si>
  <si>
    <t>Válvula de retenção horizontal em bronze, DN= 2 1/2´</t>
  </si>
  <si>
    <t>47.05.260</t>
  </si>
  <si>
    <t>Válvula de retenção de pé com crivo em bronze, DN= 3´</t>
  </si>
  <si>
    <t>47.05.280</t>
  </si>
  <si>
    <t>Válvula globo angular de 45° em bronze, DN= 2 1/2´</t>
  </si>
  <si>
    <t>47.20.190</t>
  </si>
  <si>
    <t>Chave de fluxo tipo palheta para tubulação de líquidos</t>
  </si>
  <si>
    <t>50.01.060</t>
  </si>
  <si>
    <t>Abrigo para hidrante/mangueira (embutir e externo)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</si>
  <si>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</si>
  <si>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</si>
  <si>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</si>
  <si>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</si>
  <si>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50.01.210</t>
  </si>
  <si>
    <t>Chave para conexão de engate rápido</t>
  </si>
  <si>
    <t>50.01.340</t>
  </si>
  <si>
    <t>Abrigo para registro de recalque tipo coluna, completo - inclusive tubulações e válvulas</t>
  </si>
  <si>
    <t>50.05.170</t>
  </si>
  <si>
    <t>50.05.270</t>
  </si>
  <si>
    <t>50.05.430</t>
  </si>
  <si>
    <t>Detector óptico de fumaça com base endereçável</t>
  </si>
  <si>
    <t>50.05.492</t>
  </si>
  <si>
    <t>Sinalizador audiovisual de advertência</t>
  </si>
  <si>
    <t>Extintores</t>
  </si>
  <si>
    <t>50.10.058</t>
  </si>
  <si>
    <t>Extintor manual de pó químico seco BC - capacidade de 4 kg</t>
  </si>
  <si>
    <t>50.10.100</t>
  </si>
  <si>
    <t>Extintor manual de água pressurizada - capacidade de 10 litros</t>
  </si>
  <si>
    <t>50.10.140</t>
  </si>
  <si>
    <t>Extintor manual de gás carbônico 5 BC - capacidade de 6 kg</t>
  </si>
  <si>
    <t>97.02.036</t>
  </si>
  <si>
    <t>97.02.193</t>
  </si>
  <si>
    <t>97.02.194</t>
  </si>
  <si>
    <t>97.02.195</t>
  </si>
  <si>
    <t>Placa de sinalização em PVC fotoluminescente (240x120mm), com indicação de rota de evacuação e saída de emergência</t>
  </si>
  <si>
    <t>97.02.197</t>
  </si>
  <si>
    <t>97.02.210</t>
  </si>
  <si>
    <t>Fonte</t>
  </si>
  <si>
    <t>CDHU</t>
  </si>
  <si>
    <t>%</t>
  </si>
  <si>
    <t>Item</t>
  </si>
  <si>
    <t>Descrição</t>
  </si>
  <si>
    <t>Valor em R$</t>
  </si>
  <si>
    <t>1º Mês</t>
  </si>
  <si>
    <t>2º Mês</t>
  </si>
  <si>
    <t>3º Mês</t>
  </si>
  <si>
    <t>4º Mês</t>
  </si>
  <si>
    <t>Obra:</t>
  </si>
  <si>
    <t>Local:</t>
  </si>
  <si>
    <t>Código</t>
  </si>
  <si>
    <t>CP01</t>
  </si>
  <si>
    <t>50.05.072</t>
  </si>
  <si>
    <t>Luminária de emergência LED de sobrepor, para teto ou parede, autonomia mínima 2 horas</t>
  </si>
  <si>
    <t>Qtd arredondada</t>
  </si>
  <si>
    <t>BDI 1: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</si>
  <si>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</si>
  <si>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</si>
  <si>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</si>
  <si>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</si>
  <si>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</si>
  <si>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</si>
  <si>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</si>
  <si>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</si>
  <si>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</si>
  <si>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</si>
  <si>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</si>
  <si>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</si>
  <si>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</si>
  <si>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</si>
  <si>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</si>
  <si>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R$</t>
  </si>
  <si>
    <t>Total do Mês</t>
  </si>
  <si>
    <t>Total Acumualdo</t>
  </si>
  <si>
    <t>&lt;-- BDI para itens dos boletins de custo (CDHU, SINAPI/SP, FDE)</t>
  </si>
  <si>
    <t>CORRIMÃO SIMPLES, DIÂMETRO EXTERNO = 1 1/2", EM ALUMÍNIO. AF_04/2019_PS</t>
  </si>
  <si>
    <t>FDE</t>
  </si>
  <si>
    <t>FECHADURA COMPLETA, CILINDRICA DE EMBUTIR</t>
  </si>
  <si>
    <t>JG</t>
  </si>
  <si>
    <t>MANUTENÇÃO MENSAL DE PLACAS DE OBRA</t>
  </si>
  <si>
    <t>Memória de Cálculo</t>
  </si>
  <si>
    <t>Qtd</t>
  </si>
  <si>
    <t>Un.</t>
  </si>
  <si>
    <t>Preço Unitário
Boletim</t>
  </si>
  <si>
    <t>Preço 
Unitário 
sem BDI</t>
  </si>
  <si>
    <t>BDI</t>
  </si>
  <si>
    <t>05.80.070.</t>
  </si>
  <si>
    <t>08.08.090.</t>
  </si>
  <si>
    <t>16.06.077.</t>
  </si>
  <si>
    <t>Eletroduto galvanizado conforme NBR13057 -  3/4´ com acessórios</t>
  </si>
  <si>
    <t>Eletroduto galvanizado conforme NBR13057 -  1 1/2´ com acessórios</t>
  </si>
  <si>
    <t>CDHU 198, Maio/2025, Não Desonerada</t>
  </si>
  <si>
    <t>CP02</t>
  </si>
  <si>
    <t>CP03</t>
  </si>
  <si>
    <t>SINAPI</t>
  </si>
  <si>
    <t>SINAPI/SP, Julho/2025, Não Desonerada</t>
  </si>
  <si>
    <t>FDE, Julho/2025, Não Desonerada, Removeu-se o BDI de 23,00%, Mantendo-se o da Prefeitura</t>
  </si>
  <si>
    <t>Placa 2,00 m x 3,00 m</t>
  </si>
  <si>
    <t>Central de detecção e alarme de incêndio endereçável completa, autonomia de 1 hora para 12 laços, 220 V/12 V</t>
  </si>
  <si>
    <t>Acionador manual endereçável tipo quebra vidro, em caixa plástica</t>
  </si>
  <si>
    <t>Conjunto</t>
  </si>
  <si>
    <t>COMPOSIÇÃO</t>
  </si>
  <si>
    <t>ART/RRT - instalação/manutenção - medida de segurança contra incêndio</t>
  </si>
  <si>
    <t>ART/RRT - instalação/manutenção - CMAR, conf. IT-10, exceto Classe I</t>
  </si>
  <si>
    <t>CP04</t>
  </si>
  <si>
    <t>Atestado de conformidade da instalação elétrica, conf. IT 41, com emissão de ART</t>
  </si>
  <si>
    <t>Relatório de Comissionamento e Relatório de Inspeção Per. do Sistema de Detecção e Alarme de Incêndio</t>
  </si>
  <si>
    <t>CP05</t>
  </si>
  <si>
    <t>CP06</t>
  </si>
  <si>
    <t>Relatório de Comissionamento do Sistema de Hidrantes/Mangotinhos</t>
  </si>
  <si>
    <t>CP07</t>
  </si>
  <si>
    <t>CP08</t>
  </si>
  <si>
    <t>Desmobilização, remoção e descarte de placa de obra</t>
  </si>
  <si>
    <t>4 por pavimento + 1 por grupo de 15 pessoas por pavimento</t>
  </si>
  <si>
    <t>Serviços técnicos profissionais para obtenção do AVCB junto ao Corpo de Bombeiros da Polícia Militar do Estado de São Paulo, inclusive o atendimento a eventuais diligências</t>
  </si>
  <si>
    <t>1.1</t>
  </si>
  <si>
    <t>Placa de Obra</t>
  </si>
  <si>
    <t>M2xMÊS</t>
  </si>
  <si>
    <t>Administração Local</t>
  </si>
  <si>
    <t>CP09</t>
  </si>
  <si>
    <t>MÊS</t>
  </si>
  <si>
    <t>2.1</t>
  </si>
  <si>
    <t>3.1</t>
  </si>
  <si>
    <t>Andaimes</t>
  </si>
  <si>
    <t>4.1</t>
  </si>
  <si>
    <t>4.2</t>
  </si>
  <si>
    <t>5.1</t>
  </si>
  <si>
    <t>5.2</t>
  </si>
  <si>
    <t>5.3</t>
  </si>
  <si>
    <t>6.1</t>
  </si>
  <si>
    <t>6.2</t>
  </si>
  <si>
    <t>6.3</t>
  </si>
  <si>
    <t>6.4</t>
  </si>
  <si>
    <t>CP10</t>
  </si>
  <si>
    <t>Unitário</t>
  </si>
  <si>
    <t>Adesivo no solo para indicação de extintores manuais de combate a incêndio - 1,00 x 1,00 m - Fornecimento e instalação</t>
  </si>
  <si>
    <t>6.5</t>
  </si>
  <si>
    <t>Sinalizações</t>
  </si>
  <si>
    <t>7.1</t>
  </si>
  <si>
    <t>7.2</t>
  </si>
  <si>
    <t>7.3</t>
  </si>
  <si>
    <t>7.4</t>
  </si>
  <si>
    <t>7.5</t>
  </si>
  <si>
    <t>Porta Corta Fogo (Reserva Técnica de Incêndio)</t>
  </si>
  <si>
    <t>6.6</t>
  </si>
  <si>
    <t>6.7</t>
  </si>
  <si>
    <t>6.8</t>
  </si>
  <si>
    <t>6.9</t>
  </si>
  <si>
    <t>7.6</t>
  </si>
  <si>
    <t>7.7</t>
  </si>
  <si>
    <t>8.1</t>
  </si>
  <si>
    <t>8.2</t>
  </si>
  <si>
    <t>8.3</t>
  </si>
  <si>
    <t>8.4</t>
  </si>
  <si>
    <t>8.5</t>
  </si>
  <si>
    <t>Iluminação de Emergência</t>
  </si>
  <si>
    <t>9.1</t>
  </si>
  <si>
    <t>9.2</t>
  </si>
  <si>
    <t>9.3</t>
  </si>
  <si>
    <t>9.4</t>
  </si>
  <si>
    <t>9.5</t>
  </si>
  <si>
    <t>9.6</t>
  </si>
  <si>
    <t>10.1</t>
  </si>
  <si>
    <t>10.2</t>
  </si>
  <si>
    <t>10.3</t>
  </si>
  <si>
    <t>10.4</t>
  </si>
  <si>
    <t>10.5</t>
  </si>
  <si>
    <t>10.6</t>
  </si>
  <si>
    <t>10.7</t>
  </si>
  <si>
    <t>10.8</t>
  </si>
  <si>
    <t>Sistema de Alarme de Incêndio</t>
  </si>
  <si>
    <t>Obtenção do AVCB Provisório</t>
  </si>
  <si>
    <t>Serviços técnicos profissionais para obtenção do AVCB provisório junto ao Corpo de Bombeiros do Estado de São Paulo, incluindo o atendimento a eventuais diligências</t>
  </si>
  <si>
    <t>CP011</t>
  </si>
  <si>
    <t>11.1</t>
  </si>
  <si>
    <t>Conjunto Motor-Bomba de Combate a Incêndio</t>
  </si>
  <si>
    <t>12.1</t>
  </si>
  <si>
    <t>12.2</t>
  </si>
  <si>
    <t>12.3</t>
  </si>
  <si>
    <t>12.4</t>
  </si>
  <si>
    <t>12.5</t>
  </si>
  <si>
    <t>Tubulação Galvanizada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</si>
  <si>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</si>
  <si>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</si>
  <si>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</si>
  <si>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</si>
  <si>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</si>
  <si>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</si>
  <si>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</si>
  <si>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</si>
  <si>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</si>
  <si>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Hidrantes</t>
  </si>
  <si>
    <t>14.1</t>
  </si>
  <si>
    <t>14.2</t>
  </si>
  <si>
    <t>14.3</t>
  </si>
  <si>
    <t>14.4</t>
  </si>
  <si>
    <t>14.5</t>
  </si>
  <si>
    <t>Auto de Vistoria do Corpo de Bombeiros</t>
  </si>
  <si>
    <t>15.1</t>
  </si>
  <si>
    <t>15.2</t>
  </si>
  <si>
    <t>15.3</t>
  </si>
  <si>
    <t>15.4</t>
  </si>
  <si>
    <t>15.5</t>
  </si>
  <si>
    <t>15.6</t>
  </si>
  <si>
    <t>15.7</t>
  </si>
  <si>
    <t>16.1</t>
  </si>
  <si>
    <t>Total Geral</t>
  </si>
  <si>
    <t>Metro</t>
  </si>
  <si>
    <t>Placa de identificação em PVC com texto em vinil - Com os Dizeres: 'Reserva Técnica de Incêndio'</t>
  </si>
  <si>
    <t>Esmalte à base água em superfície metálica, inclusive preparo - Pintura da Porta Corta Fogo</t>
  </si>
  <si>
    <t>Tinta acrílica em massa, inclusive preparo - Arremates de Acabamento</t>
  </si>
  <si>
    <t>Placa de sinalização em PVC fotoluminescente (200x200mm), com indicação de equipamentos de alarme, detecção e extinção de incêndio - Extintores</t>
  </si>
  <si>
    <t>Placa de sinalização em PVC fotoluminescente (150x150mm), com indicação de equipamentos de combate à incêndio e alarme - Alarmes</t>
  </si>
  <si>
    <t>Placa de sinalização em PVC, com indicação de alerta - Choque Elétrico - Instalar na cabine primária</t>
  </si>
  <si>
    <t>Placa de identificação em PVC com texto em vinil - Placa do Tipo M1</t>
  </si>
  <si>
    <t>Placa de sinalização em PVC para ambientes - Placa do Tipo M2</t>
  </si>
  <si>
    <t>TREINAMENTO BÁSICO PARA BRIGADA DE INCÊNDIO INCLUSO EQUIPAMENTOS (POR PARTICIPANTE) - Considerado 3 Pisos, Conforme Projeto Aprovado - Total de 294 Funcionários (Prefeitura e Câmara) - Total de 98 Funcionários por Pavimento</t>
  </si>
  <si>
    <t>Administração Local - 4 Horas/Semana/Mês</t>
  </si>
  <si>
    <t>Apoio</t>
  </si>
  <si>
    <t>2.2</t>
  </si>
  <si>
    <t>2.3</t>
  </si>
  <si>
    <t>Guarda-Corpo e Corrimãos</t>
  </si>
  <si>
    <t>Paço e Câmara Municipais de Jahu - Rua Paissandu, 444, Centro, Jahu/SP</t>
  </si>
  <si>
    <t>Contratação de Empresa para a Instalação dos Componentes de Prevenção e Combate a Incêndios no Paço e Câmara Municipais de Jahu, com a Respectiva Obtenção do Auto de Vistoria do Corpo de Bombeiros</t>
  </si>
  <si>
    <t>Serviços Finais</t>
  </si>
  <si>
    <t>16.2</t>
  </si>
  <si>
    <t>CP13</t>
  </si>
  <si>
    <t>Guia de balizamento, altura de h = 0,06 m, em tijolos maciços, acabamento em emboço paulista, com massa acrílica e tinta acrílica</t>
  </si>
  <si>
    <t>8.6</t>
  </si>
  <si>
    <t>8.7</t>
  </si>
  <si>
    <t>8.8</t>
  </si>
  <si>
    <t>TRANSPORTE COM CAMINHÃO BASCULANTE DE 10 M³, EM VIA URBANA PAVIMENTADA, DMT ATÉ 30 KM (UNIDADE: M3XKM). AF_07/2020 - Levar os Guarda-Corpos e Corrimãos Existentes à Secretaria de Mobilidade Urbana</t>
  </si>
  <si>
    <t>GUARDA-CORPO DE AÇO GALVANIZADO DE 1,10M DE ALTURA, MONTANTES TUBULARES DE 1.1/2 ESPAÇADOS DE 1,20M, TRAVESSA SUPERIOR DE 2, GRADIL FORMADO POR BARRAS CHATAS EM FERRO DE 32X4,8MM, FIXADO COM CHUMBADOR MECÂNICO. AF_04/2019_PS - Escadaria Principal e Rampas Principais</t>
  </si>
  <si>
    <t>Remoção de entulho separado de obra com caçamba metálica - terra, alvenaria, concreto, argamassa, madeira, papel, plástico ou metal - Remoção de Resíduos Gerados Durante a Obra</t>
  </si>
  <si>
    <t>12.6</t>
  </si>
  <si>
    <t>12.7</t>
  </si>
  <si>
    <t>12.8</t>
  </si>
  <si>
    <t>12.9</t>
  </si>
  <si>
    <t>12.10</t>
  </si>
  <si>
    <t>Fornecimento e instalação de Painel de comando completo para bomba 20 cv, incluindo acessórios, conforme GED-13-CPFL, incluindo proteção contra sobrecarga, curto circuito e falta de fase</t>
  </si>
  <si>
    <t>12.11</t>
  </si>
  <si>
    <t>Projeto executivo de instalações elétricas em formato A1 + ART</t>
  </si>
  <si>
    <t>Esmalte à base água em superfície metálica, inclusive preparo - Eletrodutos e Caixas de Passagem</t>
  </si>
  <si>
    <t>CP14</t>
  </si>
  <si>
    <t>8.9</t>
  </si>
  <si>
    <t>8.10</t>
  </si>
  <si>
    <t>8.11</t>
  </si>
  <si>
    <t>8.12</t>
  </si>
  <si>
    <t>Prolongamento de altura de guarda-corpo em alvenaria - tijolos de 9,00 cm de largura - a cada tijolo, prever um vergalhão de 8 mm, com 40 cm de extensão, adentrando 20 cm na parede existente e 20 cm no tijolo - O guarda-corpo deverá ter altura acabada de ao menos 1,10 m - inclui chapisco, emboço paulista e massa acrílica</t>
  </si>
  <si>
    <t>1.</t>
  </si>
  <si>
    <t>9.7</t>
  </si>
  <si>
    <t>Jahu/SP, 19 de setembro de 2025</t>
  </si>
  <si>
    <t>Retirada de batente com guarnição e peças lineares em madeira, chumbados - Retirada do acabamento superior em madeira da escadaria e rampas principais</t>
  </si>
  <si>
    <t>TRANSPORTE COM CAMINHÃO BASCULANTE DE 10 M³, EM VIA URBANA PAVIMENTADA, DMT ATÉ 30 KM (UNIDADE: M3XKM). AF_07/2020 - Levar as peças de madeira removidas à Secretaria de Mobilidade Urbana</t>
  </si>
  <si>
    <t>Esmalte à base de água em massa, inclusive preparo, inclui lixamento, limpeza, fundo preparador/selador e a pintura em si - Para o Guarda-Corpo em Alvenaria</t>
  </si>
  <si>
    <t>Massa corrida à base de resina acrílica - Para as paredes existentes do guarda-corpo em alvenaria, após serem lixadas</t>
  </si>
  <si>
    <t>Preço 
Unitário 
com BDI e Desconto</t>
  </si>
  <si>
    <t>Preço 
Total 
com BDI e Desconto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</si>
</sst>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Segoe UI"/>
      <family val="2"/>
    </font>
    <font>
      <b/>
      <sz val="8"/>
      <color theme="0"/>
      <name val="Segoe UI"/>
      <family val="2"/>
    </font>
    <font>
      <sz val="10"/>
      <color indexed="8"/>
      <name val="Segoe UI"/>
      <family val="2"/>
    </font>
    <font>
      <sz val="10"/>
      <color theme="1"/>
      <name val="Calibri"/>
      <family val="2"/>
      <scheme val="minor"/>
    </font>
    <font>
      <b/>
      <sz val="9"/>
      <color indexed="8"/>
      <name val="Segoe UI"/>
      <family val="2"/>
    </font>
    <font>
      <sz val="9"/>
      <name val="Segoe UI"/>
      <family val="2"/>
    </font>
    <font>
      <sz val="9"/>
      <color theme="1"/>
      <name val="Calibri"/>
      <family val="2"/>
      <scheme val="minor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b/>
      <sz val="10"/>
      <color theme="0"/>
      <name val="Garamond"/>
      <family val="1"/>
    </font>
    <font>
      <sz val="8"/>
      <name val="Garamond"/>
      <family val="1"/>
    </font>
    <font>
      <i/>
      <sz val="10"/>
      <color theme="1"/>
      <name val="Garamond"/>
      <family val="1"/>
    </font>
    <font>
      <b/>
      <sz val="10"/>
      <name val="Garamond"/>
      <family val="1"/>
    </font>
    <font>
      <sz val="1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164" fontId="2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164" fontId="5" fillId="0" borderId="0" xfId="4" applyFont="1" applyAlignment="1">
      <alignment horizontal="center"/>
    </xf>
    <xf numFmtId="164" fontId="5" fillId="0" borderId="0" xfId="4" applyFont="1"/>
    <xf numFmtId="43" fontId="5" fillId="0" borderId="0" xfId="5" applyFont="1" applyFill="1" applyBorder="1" applyAlignment="1" applyProtection="1">
      <alignment horizontal="center"/>
    </xf>
    <xf numFmtId="164" fontId="4" fillId="0" borderId="0" xfId="4" applyFont="1" applyAlignment="1">
      <alignment horizontal="center"/>
    </xf>
    <xf numFmtId="44" fontId="0" fillId="0" borderId="0" xfId="0" applyNumberFormat="1"/>
    <xf numFmtId="0" fontId="0" fillId="0" borderId="0" xfId="0" applyAlignment="1">
      <alignment vertical="center"/>
    </xf>
    <xf numFmtId="10" fontId="8" fillId="3" borderId="1" xfId="1" applyNumberFormat="1" applyFont="1" applyFill="1" applyBorder="1" applyAlignment="1">
      <alignment horizontal="center" vertical="center"/>
    </xf>
    <xf numFmtId="44" fontId="8" fillId="3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3" borderId="1" xfId="4" applyFont="1" applyFill="1" applyBorder="1" applyAlignment="1">
      <alignment horizontal="center" vertical="center"/>
    </xf>
    <xf numFmtId="164" fontId="7" fillId="3" borderId="1" xfId="4" applyFont="1" applyFill="1" applyBorder="1" applyAlignment="1">
      <alignment horizontal="center"/>
    </xf>
    <xf numFmtId="0" fontId="10" fillId="0" borderId="0" xfId="0" applyFont="1"/>
    <xf numFmtId="164" fontId="11" fillId="0" borderId="1" xfId="4" applyFont="1" applyBorder="1" applyAlignment="1">
      <alignment horizontal="center" vertical="center"/>
    </xf>
    <xf numFmtId="164" fontId="11" fillId="0" borderId="1" xfId="4" applyFont="1" applyBorder="1" applyAlignment="1">
      <alignment horizontal="left" vertical="center" wrapText="1"/>
    </xf>
    <xf numFmtId="44" fontId="12" fillId="0" borderId="1" xfId="1" applyFont="1" applyFill="1" applyBorder="1" applyAlignment="1" applyProtection="1">
      <alignment horizontal="center" vertical="center"/>
    </xf>
    <xf numFmtId="10" fontId="12" fillId="2" borderId="1" xfId="1" applyNumberFormat="1" applyFont="1" applyFill="1" applyBorder="1" applyAlignment="1">
      <alignment horizontal="center" vertical="center" wrapText="1"/>
    </xf>
    <xf numFmtId="44" fontId="12" fillId="0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64" fontId="5" fillId="0" borderId="0" xfId="4" applyFont="1" applyAlignment="1">
      <alignment horizontal="center" vertical="center"/>
    </xf>
    <xf numFmtId="44" fontId="0" fillId="0" borderId="0" xfId="0" applyNumberFormat="1" applyAlignment="1">
      <alignment vertical="center"/>
    </xf>
    <xf numFmtId="10" fontId="8" fillId="3" borderId="1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4" fillId="0" borderId="0" xfId="0" applyFont="1"/>
    <xf numFmtId="10" fontId="15" fillId="0" borderId="0" xfId="2" applyNumberFormat="1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3" borderId="1" xfId="0" applyFont="1" applyFill="1" applyBorder="1" applyAlignment="1">
      <alignment horizontal="center" vertical="center" wrapText="1"/>
    </xf>
    <xf numFmtId="44" fontId="16" fillId="3" borderId="1" xfId="1" applyFont="1" applyFill="1" applyBorder="1" applyAlignment="1">
      <alignment horizontal="center" vertical="center" wrapText="1"/>
    </xf>
    <xf numFmtId="10" fontId="16" fillId="3" borderId="1" xfId="2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Alignment="1">
      <alignment wrapText="1"/>
    </xf>
    <xf numFmtId="2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4" fontId="15" fillId="0" borderId="0" xfId="1" applyFont="1" applyAlignment="1">
      <alignment horizontal="center" vertical="center"/>
    </xf>
    <xf numFmtId="10" fontId="18" fillId="0" borderId="0" xfId="2" applyNumberFormat="1" applyFont="1" applyAlignment="1">
      <alignment horizontal="left" vertical="center"/>
    </xf>
    <xf numFmtId="44" fontId="15" fillId="0" borderId="0" xfId="1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0" fillId="4" borderId="1" xfId="0" applyFont="1" applyFill="1" applyBorder="1" applyAlignment="1">
      <alignment vertical="center" wrapText="1"/>
    </xf>
    <xf numFmtId="2" fontId="20" fillId="4" borderId="1" xfId="0" applyNumberFormat="1" applyFont="1" applyFill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44" fontId="20" fillId="0" borderId="1" xfId="1" applyFont="1" applyBorder="1" applyAlignment="1">
      <alignment horizontal="center" vertical="center"/>
    </xf>
    <xf numFmtId="44" fontId="20" fillId="0" borderId="1" xfId="1" applyFont="1" applyFill="1" applyBorder="1" applyAlignment="1">
      <alignment horizontal="center" vertical="center"/>
    </xf>
    <xf numFmtId="10" fontId="20" fillId="4" borderId="1" xfId="2" applyNumberFormat="1" applyFont="1" applyFill="1" applyBorder="1" applyAlignment="1">
      <alignment horizontal="center" vertical="center"/>
    </xf>
    <xf numFmtId="44" fontId="16" fillId="5" borderId="1" xfId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10" fontId="18" fillId="0" borderId="0" xfId="2" applyNumberFormat="1" applyFont="1" applyAlignment="1">
      <alignment horizontal="left" vertical="center"/>
    </xf>
    <xf numFmtId="44" fontId="15" fillId="0" borderId="0" xfId="1" applyFont="1" applyAlignment="1">
      <alignment horizontal="center" vertical="center"/>
    </xf>
    <xf numFmtId="44" fontId="15" fillId="0" borderId="0" xfId="1" applyFont="1" applyBorder="1" applyAlignment="1">
      <alignment horizontal="center" vertical="center" wrapText="1"/>
    </xf>
    <xf numFmtId="164" fontId="7" fillId="3" borderId="1" xfId="4" applyFont="1" applyFill="1" applyBorder="1" applyAlignment="1">
      <alignment horizontal="right" vertical="center"/>
    </xf>
    <xf numFmtId="164" fontId="7" fillId="3" borderId="1" xfId="4" applyFont="1" applyFill="1" applyBorder="1" applyAlignment="1">
      <alignment horizontal="center"/>
    </xf>
    <xf numFmtId="164" fontId="7" fillId="3" borderId="1" xfId="4" applyFont="1" applyFill="1" applyBorder="1" applyAlignment="1">
      <alignment horizontal="center" vertical="center"/>
    </xf>
    <xf numFmtId="43" fontId="7" fillId="3" borderId="1" xfId="5" applyFont="1" applyFill="1" applyBorder="1" applyAlignment="1" applyProtection="1">
      <alignment horizontal="center" vertical="center"/>
    </xf>
    <xf numFmtId="164" fontId="9" fillId="0" borderId="0" xfId="4" applyFont="1" applyAlignment="1">
      <alignment horizontal="left"/>
    </xf>
  </cellXfs>
  <cellStyles count="9">
    <cellStyle name="Excel Built-in Normal" xfId="4" xr:uid="{D58AC83C-A7E8-4170-8275-D2411BF1D4DB}"/>
    <cellStyle name="Moeda" xfId="1" builtinId="4"/>
    <cellStyle name="Normal" xfId="0" builtinId="0"/>
    <cellStyle name="Normal 2" xfId="3" xr:uid="{F7C9CBEF-DD7C-4332-93DB-CBB913D07B99}"/>
    <cellStyle name="Normal 2 2" xfId="7" xr:uid="{70B26545-718D-4A2B-B160-38EB17E8E571}"/>
    <cellStyle name="Normal 3" xfId="6" xr:uid="{F46C749D-8CEB-4209-B967-F374F5F84DF0}"/>
    <cellStyle name="Porcentagem" xfId="2" builtinId="5"/>
    <cellStyle name="Vírgula" xfId="5" builtinId="3"/>
    <cellStyle name="Vírgula 2" xfId="8" xr:uid="{1EBD07A0-109E-44D8-BDF8-9918EA273A4A}"/>
  </cellStyles>
  <dxfs count="0"/>
  <tableStyles count="0" defaultTableStyle="TableStyleMedium2" defaultPivotStyle="PivotStyleLight16"/>
  <colors>
    <mruColors>
      <color rgb="FF66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ago_morando/Documents/Modelos/Planilha%20M&#250;ltipla%20(Conv&#234;nios%20Caixa)/PLANILHA%20M&#218;LTIPLA%20V3.0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7FEFE-7025-479E-A956-9E0BAF2C9F8B}">
  <sheetPr codeName="Planilha2">
    <pageSetUpPr fitToPage="1"/>
  </sheetPr>
  <dimension ref="A1:M1349"/>
  <sheetViews>
    <sheetView tabSelected="1" view="pageBreakPreview" zoomScale="130" zoomScaleNormal="130" zoomScaleSheetLayoutView="130" workbookViewId="0">
      <selection activeCell="L8" sqref="L8"/>
    </sheetView>
  </sheetViews>
  <sheetFormatPr defaultColWidth="9.140625" defaultRowHeight="12.75" x14ac:dyDescent="0.2"/>
  <cols>
    <col min="1" max="1" width="6.42578125" style="23" bestFit="1" customWidth="1"/>
    <col min="2" max="2" width="8.7109375" style="35" customWidth="1"/>
    <col min="3" max="3" width="11.42578125" style="35" bestFit="1" customWidth="1"/>
    <col min="4" max="4" width="30.7109375" style="33" customWidth="1"/>
    <col min="5" max="5" width="25.28515625" style="33" hidden="1" customWidth="1"/>
    <col min="6" max="6" width="8.140625" style="35" customWidth="1"/>
    <col min="7" max="7" width="6.85546875" style="35" hidden="1" customWidth="1"/>
    <col min="8" max="8" width="7.42578125" style="35" bestFit="1" customWidth="1"/>
    <col min="9" max="9" width="11.7109375" style="35" customWidth="1"/>
    <col min="10" max="10" width="11.7109375" style="36" bestFit="1" customWidth="1"/>
    <col min="11" max="11" width="6.28515625" style="25" customWidth="1"/>
    <col min="12" max="12" width="11.7109375" style="36" bestFit="1" customWidth="1"/>
    <col min="13" max="13" width="14.7109375" style="36" bestFit="1" customWidth="1"/>
    <col min="14" max="16384" width="9.140625" style="23"/>
  </cols>
  <sheetData>
    <row r="1" spans="1:13" ht="42.75" customHeight="1" x14ac:dyDescent="0.2">
      <c r="A1" s="22" t="s">
        <v>123</v>
      </c>
      <c r="B1" s="52" t="s">
        <v>298</v>
      </c>
      <c r="C1" s="52"/>
      <c r="D1" s="52"/>
      <c r="E1" s="52"/>
      <c r="F1" s="52"/>
      <c r="G1" s="52"/>
      <c r="H1" s="52"/>
      <c r="I1" s="55" t="s">
        <v>166</v>
      </c>
      <c r="J1" s="55"/>
      <c r="K1" s="55"/>
      <c r="L1" s="55"/>
      <c r="M1" s="55"/>
    </row>
    <row r="2" spans="1:13" ht="15" customHeight="1" x14ac:dyDescent="0.2">
      <c r="A2" s="22" t="s">
        <v>124</v>
      </c>
      <c r="B2" s="53" t="s">
        <v>297</v>
      </c>
      <c r="C2" s="53"/>
      <c r="D2" s="53"/>
      <c r="E2" s="53"/>
      <c r="F2" s="53"/>
      <c r="G2" s="53"/>
      <c r="H2" s="53"/>
      <c r="I2" s="55" t="s">
        <v>170</v>
      </c>
      <c r="J2" s="55"/>
      <c r="K2" s="55"/>
      <c r="L2" s="55"/>
      <c r="M2" s="55"/>
    </row>
    <row r="3" spans="1:13" ht="28.5" customHeight="1" x14ac:dyDescent="0.2">
      <c r="A3" s="22" t="s">
        <v>130</v>
      </c>
      <c r="B3" s="25">
        <v>0.25</v>
      </c>
      <c r="C3" s="54" t="s">
        <v>149</v>
      </c>
      <c r="D3" s="54"/>
      <c r="E3" s="54"/>
      <c r="F3" s="54"/>
      <c r="G3" s="54"/>
      <c r="H3" s="54"/>
      <c r="I3" s="56" t="s">
        <v>171</v>
      </c>
      <c r="J3" s="56"/>
      <c r="K3" s="56"/>
      <c r="L3" s="56"/>
      <c r="M3" s="56"/>
    </row>
    <row r="4" spans="1:13" ht="15" customHeight="1" x14ac:dyDescent="0.2">
      <c r="A4" s="24"/>
      <c r="B4" s="25"/>
      <c r="C4" s="37"/>
      <c r="D4" s="37"/>
      <c r="E4" s="37"/>
      <c r="F4" s="37"/>
      <c r="G4" s="37"/>
      <c r="H4" s="37"/>
      <c r="I4" s="38"/>
      <c r="J4" s="38"/>
      <c r="K4" s="38"/>
      <c r="L4" s="38"/>
      <c r="M4" s="38"/>
    </row>
    <row r="5" spans="1:13" s="27" customFormat="1" ht="15" customHeight="1" x14ac:dyDescent="0.25">
      <c r="A5" s="51" t="s">
        <v>326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3" ht="51" x14ac:dyDescent="0.2">
      <c r="A6" s="26" t="s">
        <v>116</v>
      </c>
      <c r="B6" s="26" t="s">
        <v>125</v>
      </c>
      <c r="C6" s="26" t="s">
        <v>113</v>
      </c>
      <c r="D6" s="28" t="s">
        <v>117</v>
      </c>
      <c r="E6" s="28" t="s">
        <v>155</v>
      </c>
      <c r="F6" s="26" t="s">
        <v>156</v>
      </c>
      <c r="G6" s="28" t="s">
        <v>129</v>
      </c>
      <c r="H6" s="28" t="s">
        <v>157</v>
      </c>
      <c r="I6" s="28" t="s">
        <v>158</v>
      </c>
      <c r="J6" s="29" t="s">
        <v>159</v>
      </c>
      <c r="K6" s="30" t="s">
        <v>160</v>
      </c>
      <c r="L6" s="29" t="s">
        <v>331</v>
      </c>
      <c r="M6" s="29" t="s">
        <v>332</v>
      </c>
    </row>
    <row r="7" spans="1:13" ht="15" customHeight="1" x14ac:dyDescent="0.2">
      <c r="A7" s="26" t="s">
        <v>324</v>
      </c>
      <c r="B7" s="31" t="s">
        <v>191</v>
      </c>
      <c r="C7" s="26"/>
      <c r="D7" s="28"/>
      <c r="E7" s="28"/>
      <c r="F7" s="26"/>
      <c r="G7" s="28"/>
      <c r="H7" s="28"/>
      <c r="I7" s="28"/>
      <c r="J7" s="29"/>
      <c r="K7" s="30"/>
      <c r="L7" s="29"/>
      <c r="M7" s="29">
        <f>M8</f>
        <v>1616.76</v>
      </c>
    </row>
    <row r="8" spans="1:13" ht="25.5" x14ac:dyDescent="0.2">
      <c r="A8" s="39" t="s">
        <v>190</v>
      </c>
      <c r="B8" s="40" t="s">
        <v>14</v>
      </c>
      <c r="C8" s="41" t="s">
        <v>114</v>
      </c>
      <c r="D8" s="42" t="s">
        <v>15</v>
      </c>
      <c r="E8" s="43" t="s">
        <v>172</v>
      </c>
      <c r="F8" s="44">
        <v>6</v>
      </c>
      <c r="G8" s="45">
        <v>6</v>
      </c>
      <c r="H8" s="41" t="s">
        <v>2</v>
      </c>
      <c r="I8" s="46">
        <v>215.57</v>
      </c>
      <c r="J8" s="47">
        <v>215.57</v>
      </c>
      <c r="K8" s="48">
        <v>0.25</v>
      </c>
      <c r="L8" s="47">
        <v>269.45999999999998</v>
      </c>
      <c r="M8" s="46">
        <f t="shared" ref="M8:M17" si="0">ROUND(L8*G8,2)</f>
        <v>1616.76</v>
      </c>
    </row>
    <row r="9" spans="1:13" x14ac:dyDescent="0.2">
      <c r="A9" s="26" t="s">
        <v>131</v>
      </c>
      <c r="B9" s="31" t="s">
        <v>293</v>
      </c>
      <c r="C9" s="26"/>
      <c r="D9" s="28"/>
      <c r="E9" s="28"/>
      <c r="F9" s="26"/>
      <c r="G9" s="28"/>
      <c r="H9" s="28"/>
      <c r="I9" s="28"/>
      <c r="J9" s="29"/>
      <c r="K9" s="30"/>
      <c r="L9" s="29"/>
      <c r="M9" s="29">
        <f>SUM(M10:M12)</f>
        <v>9693.119999999999</v>
      </c>
    </row>
    <row r="10" spans="1:13" ht="25.5" x14ac:dyDescent="0.2">
      <c r="A10" s="39" t="s">
        <v>196</v>
      </c>
      <c r="B10" s="40" t="s">
        <v>163</v>
      </c>
      <c r="C10" s="41" t="s">
        <v>151</v>
      </c>
      <c r="D10" s="42" t="s">
        <v>154</v>
      </c>
      <c r="E10" s="43"/>
      <c r="F10" s="44">
        <v>24</v>
      </c>
      <c r="G10" s="45">
        <v>24</v>
      </c>
      <c r="H10" s="41" t="s">
        <v>192</v>
      </c>
      <c r="I10" s="46">
        <v>4.2699999999999996</v>
      </c>
      <c r="J10" s="47">
        <v>4.2699999999999996</v>
      </c>
      <c r="K10" s="48">
        <v>0.25</v>
      </c>
      <c r="L10" s="47">
        <v>5.34</v>
      </c>
      <c r="M10" s="46">
        <f t="shared" ref="M10" si="1">ROUND(L10*G10,2)</f>
        <v>128.16</v>
      </c>
    </row>
    <row r="11" spans="1:13" ht="25.5" x14ac:dyDescent="0.2">
      <c r="A11" s="39" t="s">
        <v>294</v>
      </c>
      <c r="B11" s="40" t="s">
        <v>7</v>
      </c>
      <c r="C11" s="41" t="s">
        <v>114</v>
      </c>
      <c r="D11" s="42" t="s">
        <v>8</v>
      </c>
      <c r="E11" s="43"/>
      <c r="F11" s="44">
        <v>4</v>
      </c>
      <c r="G11" s="45">
        <v>4</v>
      </c>
      <c r="H11" s="41" t="s">
        <v>6</v>
      </c>
      <c r="I11" s="46">
        <v>962.54</v>
      </c>
      <c r="J11" s="47">
        <v>962.54</v>
      </c>
      <c r="K11" s="48">
        <v>0.25</v>
      </c>
      <c r="L11" s="47">
        <v>1203.18</v>
      </c>
      <c r="M11" s="46">
        <f t="shared" ref="M11" si="2">ROUND(L11*G11,2)</f>
        <v>4812.72</v>
      </c>
    </row>
    <row r="12" spans="1:13" ht="25.5" x14ac:dyDescent="0.2">
      <c r="A12" s="39" t="s">
        <v>295</v>
      </c>
      <c r="B12" s="40" t="s">
        <v>1</v>
      </c>
      <c r="C12" s="41" t="s">
        <v>114</v>
      </c>
      <c r="D12" s="42" t="s">
        <v>316</v>
      </c>
      <c r="E12" s="43"/>
      <c r="F12" s="44">
        <v>3</v>
      </c>
      <c r="G12" s="45">
        <v>3</v>
      </c>
      <c r="H12" s="41" t="s">
        <v>0</v>
      </c>
      <c r="I12" s="46">
        <v>1267.26</v>
      </c>
      <c r="J12" s="47">
        <v>1267.26</v>
      </c>
      <c r="K12" s="48">
        <v>0.25</v>
      </c>
      <c r="L12" s="47">
        <v>1584.08</v>
      </c>
      <c r="M12" s="46">
        <f t="shared" ref="M12" si="3">ROUND(L12*G12,2)</f>
        <v>4752.24</v>
      </c>
    </row>
    <row r="13" spans="1:13" x14ac:dyDescent="0.2">
      <c r="A13" s="26" t="s">
        <v>132</v>
      </c>
      <c r="B13" s="31" t="s">
        <v>193</v>
      </c>
      <c r="C13" s="26"/>
      <c r="D13" s="28"/>
      <c r="E13" s="28"/>
      <c r="F13" s="26"/>
      <c r="G13" s="28"/>
      <c r="H13" s="28"/>
      <c r="I13" s="28"/>
      <c r="J13" s="29"/>
      <c r="K13" s="30"/>
      <c r="L13" s="29"/>
      <c r="M13" s="29">
        <f>M14</f>
        <v>10441.6</v>
      </c>
    </row>
    <row r="14" spans="1:13" ht="25.5" x14ac:dyDescent="0.2">
      <c r="A14" s="39" t="s">
        <v>197</v>
      </c>
      <c r="B14" s="40" t="s">
        <v>194</v>
      </c>
      <c r="C14" s="32" t="s">
        <v>176</v>
      </c>
      <c r="D14" s="42" t="s">
        <v>292</v>
      </c>
      <c r="E14" s="43"/>
      <c r="F14" s="44">
        <v>4</v>
      </c>
      <c r="G14" s="45">
        <v>4</v>
      </c>
      <c r="H14" s="41" t="s">
        <v>195</v>
      </c>
      <c r="I14" s="46">
        <v>2088.3200000000002</v>
      </c>
      <c r="J14" s="47">
        <v>2088.3200000000002</v>
      </c>
      <c r="K14" s="48">
        <v>0.25</v>
      </c>
      <c r="L14" s="47">
        <v>2610.4</v>
      </c>
      <c r="M14" s="46">
        <f t="shared" ref="M14" si="4">ROUND(L14*G14,2)</f>
        <v>10441.6</v>
      </c>
    </row>
    <row r="15" spans="1:13" x14ac:dyDescent="0.2">
      <c r="A15" s="26" t="s">
        <v>133</v>
      </c>
      <c r="B15" s="31" t="s">
        <v>198</v>
      </c>
      <c r="C15" s="26"/>
      <c r="D15" s="28"/>
      <c r="E15" s="28"/>
      <c r="F15" s="26"/>
      <c r="G15" s="28"/>
      <c r="H15" s="28"/>
      <c r="I15" s="28"/>
      <c r="J15" s="29"/>
      <c r="K15" s="30"/>
      <c r="L15" s="29"/>
      <c r="M15" s="29">
        <f>M16+M17</f>
        <v>4265.6000000000004</v>
      </c>
    </row>
    <row r="16" spans="1:13" ht="25.5" x14ac:dyDescent="0.2">
      <c r="A16" s="39" t="s">
        <v>199</v>
      </c>
      <c r="B16" s="40" t="s">
        <v>11</v>
      </c>
      <c r="C16" s="41" t="s">
        <v>114</v>
      </c>
      <c r="D16" s="42" t="s">
        <v>12</v>
      </c>
      <c r="E16" s="43"/>
      <c r="F16" s="44">
        <v>80</v>
      </c>
      <c r="G16" s="45">
        <v>80</v>
      </c>
      <c r="H16" s="41" t="s">
        <v>13</v>
      </c>
      <c r="I16" s="46">
        <v>28.82</v>
      </c>
      <c r="J16" s="47">
        <v>28.82</v>
      </c>
      <c r="K16" s="48">
        <v>0.25</v>
      </c>
      <c r="L16" s="47">
        <v>36.03</v>
      </c>
      <c r="M16" s="46">
        <f t="shared" si="0"/>
        <v>2882.4</v>
      </c>
    </row>
    <row r="17" spans="1:13" ht="25.5" x14ac:dyDescent="0.2">
      <c r="A17" s="39" t="s">
        <v>200</v>
      </c>
      <c r="B17" s="40" t="s">
        <v>9</v>
      </c>
      <c r="C17" s="41" t="s">
        <v>114</v>
      </c>
      <c r="D17" s="42" t="s">
        <v>10</v>
      </c>
      <c r="E17" s="43"/>
      <c r="F17" s="44">
        <v>80</v>
      </c>
      <c r="G17" s="45">
        <v>80</v>
      </c>
      <c r="H17" s="41" t="s">
        <v>3</v>
      </c>
      <c r="I17" s="46">
        <v>13.83</v>
      </c>
      <c r="J17" s="47">
        <v>13.83</v>
      </c>
      <c r="K17" s="48">
        <v>0.25</v>
      </c>
      <c r="L17" s="47">
        <v>17.29</v>
      </c>
      <c r="M17" s="46">
        <f t="shared" si="0"/>
        <v>1383.2</v>
      </c>
    </row>
    <row r="18" spans="1:13" x14ac:dyDescent="0.2">
      <c r="A18" s="26" t="s">
        <v>134</v>
      </c>
      <c r="B18" s="31" t="s">
        <v>99</v>
      </c>
      <c r="C18" s="26"/>
      <c r="D18" s="28"/>
      <c r="E18" s="28"/>
      <c r="F18" s="26"/>
      <c r="G18" s="28"/>
      <c r="H18" s="28"/>
      <c r="I18" s="28"/>
      <c r="J18" s="29"/>
      <c r="K18" s="30"/>
      <c r="L18" s="29"/>
      <c r="M18" s="29">
        <f>SUM(M19:M21)</f>
        <v>14421.01</v>
      </c>
    </row>
    <row r="19" spans="1:13" ht="25.5" x14ac:dyDescent="0.2">
      <c r="A19" s="39" t="s">
        <v>201</v>
      </c>
      <c r="B19" s="40" t="s">
        <v>102</v>
      </c>
      <c r="C19" s="41" t="s">
        <v>114</v>
      </c>
      <c r="D19" s="42" t="s">
        <v>103</v>
      </c>
      <c r="E19" s="43"/>
      <c r="F19" s="44">
        <v>13</v>
      </c>
      <c r="G19" s="45">
        <v>13</v>
      </c>
      <c r="H19" s="41" t="s">
        <v>0</v>
      </c>
      <c r="I19" s="46">
        <v>221.51</v>
      </c>
      <c r="J19" s="47">
        <v>221.51</v>
      </c>
      <c r="K19" s="48">
        <v>0.25</v>
      </c>
      <c r="L19" s="47">
        <v>276.89</v>
      </c>
      <c r="M19" s="46">
        <f t="shared" ref="M19:M21" si="5">ROUND(L19*G19,2)</f>
        <v>3599.57</v>
      </c>
    </row>
    <row r="20" spans="1:13" ht="25.5" x14ac:dyDescent="0.2">
      <c r="A20" s="39" t="s">
        <v>202</v>
      </c>
      <c r="B20" s="40" t="s">
        <v>100</v>
      </c>
      <c r="C20" s="41" t="s">
        <v>114</v>
      </c>
      <c r="D20" s="42" t="s">
        <v>101</v>
      </c>
      <c r="E20" s="43"/>
      <c r="F20" s="44">
        <v>30</v>
      </c>
      <c r="G20" s="45">
        <v>30</v>
      </c>
      <c r="H20" s="41" t="s">
        <v>0</v>
      </c>
      <c r="I20" s="46">
        <v>203.04</v>
      </c>
      <c r="J20" s="47">
        <v>203.04</v>
      </c>
      <c r="K20" s="48">
        <v>0.25</v>
      </c>
      <c r="L20" s="47">
        <v>253.8</v>
      </c>
      <c r="M20" s="46">
        <f t="shared" si="5"/>
        <v>7614</v>
      </c>
    </row>
    <row r="21" spans="1:13" ht="25.5" x14ac:dyDescent="0.2">
      <c r="A21" s="39" t="s">
        <v>203</v>
      </c>
      <c r="B21" s="40" t="s">
        <v>104</v>
      </c>
      <c r="C21" s="41" t="s">
        <v>114</v>
      </c>
      <c r="D21" s="42" t="s">
        <v>105</v>
      </c>
      <c r="E21" s="43"/>
      <c r="F21" s="44">
        <v>4</v>
      </c>
      <c r="G21" s="45">
        <v>4</v>
      </c>
      <c r="H21" s="41" t="s">
        <v>0</v>
      </c>
      <c r="I21" s="46">
        <v>641.49</v>
      </c>
      <c r="J21" s="47">
        <v>641.49</v>
      </c>
      <c r="K21" s="48">
        <v>0.25</v>
      </c>
      <c r="L21" s="47">
        <v>801.86</v>
      </c>
      <c r="M21" s="46">
        <f t="shared" si="5"/>
        <v>3207.44</v>
      </c>
    </row>
    <row r="22" spans="1:13" x14ac:dyDescent="0.2">
      <c r="A22" s="26" t="s">
        <v>135</v>
      </c>
      <c r="B22" s="31" t="s">
        <v>218</v>
      </c>
      <c r="C22" s="26"/>
      <c r="D22" s="28"/>
      <c r="E22" s="28"/>
      <c r="F22" s="26"/>
      <c r="G22" s="28"/>
      <c r="H22" s="28"/>
      <c r="I22" s="28"/>
      <c r="J22" s="29"/>
      <c r="K22" s="30"/>
      <c r="L22" s="29"/>
      <c r="M22" s="29">
        <f>SUM(M23:M31)</f>
        <v>3954.7</v>
      </c>
    </row>
    <row r="23" spans="1:13" ht="25.5" x14ac:dyDescent="0.2">
      <c r="A23" s="39" t="s">
        <v>204</v>
      </c>
      <c r="B23" s="40" t="s">
        <v>18</v>
      </c>
      <c r="C23" s="41" t="s">
        <v>114</v>
      </c>
      <c r="D23" s="42" t="s">
        <v>19</v>
      </c>
      <c r="E23" s="43"/>
      <c r="F23" s="44">
        <v>1</v>
      </c>
      <c r="G23" s="45">
        <v>1</v>
      </c>
      <c r="H23" s="41" t="s">
        <v>0</v>
      </c>
      <c r="I23" s="46">
        <v>25.18</v>
      </c>
      <c r="J23" s="47">
        <v>25.18</v>
      </c>
      <c r="K23" s="48">
        <v>0.25</v>
      </c>
      <c r="L23" s="47">
        <v>31.48</v>
      </c>
      <c r="M23" s="46">
        <f t="shared" ref="M23:M24" si="6">ROUND(L23*G23,2)</f>
        <v>31.48</v>
      </c>
    </row>
    <row r="24" spans="1:13" ht="25.5" x14ac:dyDescent="0.2">
      <c r="A24" s="39" t="s">
        <v>205</v>
      </c>
      <c r="B24" s="40" t="s">
        <v>20</v>
      </c>
      <c r="C24" s="41" t="s">
        <v>114</v>
      </c>
      <c r="D24" s="42" t="s">
        <v>21</v>
      </c>
      <c r="E24" s="43"/>
      <c r="F24" s="44">
        <v>5.2</v>
      </c>
      <c r="G24" s="45">
        <v>5.2</v>
      </c>
      <c r="H24" s="41" t="s">
        <v>3</v>
      </c>
      <c r="I24" s="46">
        <v>15.1</v>
      </c>
      <c r="J24" s="47">
        <v>15.1</v>
      </c>
      <c r="K24" s="48">
        <v>0.25</v>
      </c>
      <c r="L24" s="47">
        <v>18.88</v>
      </c>
      <c r="M24" s="46">
        <f t="shared" si="6"/>
        <v>98.18</v>
      </c>
    </row>
    <row r="25" spans="1:13" ht="38.25" x14ac:dyDescent="0.2">
      <c r="A25" s="39" t="s">
        <v>206</v>
      </c>
      <c r="B25" s="40" t="s">
        <v>16</v>
      </c>
      <c r="C25" s="41" t="s">
        <v>114</v>
      </c>
      <c r="D25" s="42" t="s">
        <v>17</v>
      </c>
      <c r="E25" s="43"/>
      <c r="F25" s="44">
        <v>1</v>
      </c>
      <c r="G25" s="45">
        <v>1</v>
      </c>
      <c r="H25" s="41" t="s">
        <v>4</v>
      </c>
      <c r="I25" s="46">
        <v>90.84</v>
      </c>
      <c r="J25" s="47">
        <v>90.84</v>
      </c>
      <c r="K25" s="48">
        <v>0.25</v>
      </c>
      <c r="L25" s="47">
        <v>113.55</v>
      </c>
      <c r="M25" s="46">
        <f t="shared" ref="M25" si="7">ROUND(L25*G25,2)</f>
        <v>113.55</v>
      </c>
    </row>
    <row r="26" spans="1:13" ht="38.25" x14ac:dyDescent="0.2">
      <c r="A26" s="39" t="s">
        <v>207</v>
      </c>
      <c r="B26" s="40" t="s">
        <v>28</v>
      </c>
      <c r="C26" s="41" t="s">
        <v>114</v>
      </c>
      <c r="D26" s="42" t="s">
        <v>29</v>
      </c>
      <c r="E26" s="43"/>
      <c r="F26" s="44">
        <v>1</v>
      </c>
      <c r="G26" s="45">
        <v>1</v>
      </c>
      <c r="H26" s="41" t="s">
        <v>0</v>
      </c>
      <c r="I26" s="46">
        <v>1541.09</v>
      </c>
      <c r="J26" s="47">
        <v>1541.09</v>
      </c>
      <c r="K26" s="48">
        <v>0.25</v>
      </c>
      <c r="L26" s="47">
        <v>1926.36</v>
      </c>
      <c r="M26" s="46">
        <f t="shared" ref="M26:M31" si="8">ROUND(L26*G26,2)</f>
        <v>1926.36</v>
      </c>
    </row>
    <row r="27" spans="1:13" ht="25.5" x14ac:dyDescent="0.2">
      <c r="A27" s="39" t="s">
        <v>211</v>
      </c>
      <c r="B27" s="40" t="s">
        <v>161</v>
      </c>
      <c r="C27" s="41" t="s">
        <v>151</v>
      </c>
      <c r="D27" s="42" t="s">
        <v>152</v>
      </c>
      <c r="E27" s="43"/>
      <c r="F27" s="44">
        <v>1</v>
      </c>
      <c r="G27" s="45">
        <v>1</v>
      </c>
      <c r="H27" s="41" t="s">
        <v>153</v>
      </c>
      <c r="I27" s="46">
        <v>336.72</v>
      </c>
      <c r="J27" s="47">
        <v>336.72</v>
      </c>
      <c r="K27" s="48">
        <v>0.25</v>
      </c>
      <c r="L27" s="47">
        <v>420.9</v>
      </c>
      <c r="M27" s="46">
        <f t="shared" si="8"/>
        <v>420.9</v>
      </c>
    </row>
    <row r="28" spans="1:13" ht="38.25" x14ac:dyDescent="0.2">
      <c r="A28" s="39" t="s">
        <v>219</v>
      </c>
      <c r="B28" s="40" t="s">
        <v>106</v>
      </c>
      <c r="C28" s="41" t="s">
        <v>114</v>
      </c>
      <c r="D28" s="42" t="s">
        <v>283</v>
      </c>
      <c r="E28" s="43"/>
      <c r="F28" s="44">
        <v>1</v>
      </c>
      <c r="G28" s="45">
        <v>1</v>
      </c>
      <c r="H28" s="41" t="s">
        <v>2</v>
      </c>
      <c r="I28" s="46">
        <v>332.57</v>
      </c>
      <c r="J28" s="47">
        <v>332.57</v>
      </c>
      <c r="K28" s="48">
        <v>0.25</v>
      </c>
      <c r="L28" s="47">
        <v>415.71</v>
      </c>
      <c r="M28" s="46">
        <f t="shared" si="8"/>
        <v>415.71</v>
      </c>
    </row>
    <row r="29" spans="1:13" ht="38.25" x14ac:dyDescent="0.2">
      <c r="A29" s="39" t="s">
        <v>220</v>
      </c>
      <c r="B29" s="40" t="s">
        <v>35</v>
      </c>
      <c r="C29" s="41" t="s">
        <v>114</v>
      </c>
      <c r="D29" s="42" t="s">
        <v>284</v>
      </c>
      <c r="E29" s="43"/>
      <c r="F29" s="44">
        <v>4.7250000000000005</v>
      </c>
      <c r="G29" s="45">
        <v>4.7300000000000004</v>
      </c>
      <c r="H29" s="41" t="s">
        <v>2</v>
      </c>
      <c r="I29" s="46">
        <v>51.9</v>
      </c>
      <c r="J29" s="47">
        <v>51.9</v>
      </c>
      <c r="K29" s="48">
        <v>0.25</v>
      </c>
      <c r="L29" s="47">
        <v>64.88</v>
      </c>
      <c r="M29" s="46">
        <f t="shared" si="8"/>
        <v>306.88</v>
      </c>
    </row>
    <row r="30" spans="1:13" ht="25.5" x14ac:dyDescent="0.2">
      <c r="A30" s="39" t="s">
        <v>221</v>
      </c>
      <c r="B30" s="40" t="s">
        <v>34</v>
      </c>
      <c r="C30" s="41" t="s">
        <v>114</v>
      </c>
      <c r="D30" s="42" t="s">
        <v>285</v>
      </c>
      <c r="E30" s="43"/>
      <c r="F30" s="44">
        <v>5</v>
      </c>
      <c r="G30" s="45">
        <v>5</v>
      </c>
      <c r="H30" s="41" t="s">
        <v>2</v>
      </c>
      <c r="I30" s="46">
        <v>35.78</v>
      </c>
      <c r="J30" s="47">
        <v>35.78</v>
      </c>
      <c r="K30" s="48">
        <v>0.25</v>
      </c>
      <c r="L30" s="47">
        <v>44.73</v>
      </c>
      <c r="M30" s="46">
        <f t="shared" ref="M30" si="9">ROUND(L30*G30,2)</f>
        <v>223.65</v>
      </c>
    </row>
    <row r="31" spans="1:13" ht="51" x14ac:dyDescent="0.2">
      <c r="A31" s="39" t="s">
        <v>222</v>
      </c>
      <c r="B31" s="40" t="s">
        <v>24</v>
      </c>
      <c r="C31" s="41" t="s">
        <v>114</v>
      </c>
      <c r="D31" s="42" t="s">
        <v>25</v>
      </c>
      <c r="E31" s="43"/>
      <c r="F31" s="44">
        <v>3</v>
      </c>
      <c r="G31" s="45">
        <v>3</v>
      </c>
      <c r="H31" s="41" t="s">
        <v>4</v>
      </c>
      <c r="I31" s="46">
        <v>111.46</v>
      </c>
      <c r="J31" s="47">
        <v>111.46</v>
      </c>
      <c r="K31" s="48">
        <v>0.25</v>
      </c>
      <c r="L31" s="47">
        <v>139.33000000000001</v>
      </c>
      <c r="M31" s="46">
        <f t="shared" si="8"/>
        <v>417.99</v>
      </c>
    </row>
    <row r="32" spans="1:13" x14ac:dyDescent="0.2">
      <c r="A32" s="26" t="s">
        <v>136</v>
      </c>
      <c r="B32" s="31" t="s">
        <v>212</v>
      </c>
      <c r="C32" s="26"/>
      <c r="D32" s="28"/>
      <c r="E32" s="28"/>
      <c r="F32" s="26"/>
      <c r="G32" s="28"/>
      <c r="H32" s="28"/>
      <c r="I32" s="28"/>
      <c r="J32" s="29"/>
      <c r="K32" s="30"/>
      <c r="L32" s="29"/>
      <c r="M32" s="29">
        <f>SUM(M33:M39)</f>
        <v>7751.67</v>
      </c>
    </row>
    <row r="33" spans="1:13" ht="63.75" x14ac:dyDescent="0.2">
      <c r="A33" s="39" t="s">
        <v>213</v>
      </c>
      <c r="B33" s="40" t="s">
        <v>107</v>
      </c>
      <c r="C33" s="41" t="s">
        <v>114</v>
      </c>
      <c r="D33" s="42" t="s">
        <v>286</v>
      </c>
      <c r="E33" s="43"/>
      <c r="F33" s="44">
        <v>47</v>
      </c>
      <c r="G33" s="45">
        <v>47</v>
      </c>
      <c r="H33" s="41" t="s">
        <v>0</v>
      </c>
      <c r="I33" s="46">
        <v>22.86</v>
      </c>
      <c r="J33" s="47">
        <v>22.86</v>
      </c>
      <c r="K33" s="48">
        <v>0.25</v>
      </c>
      <c r="L33" s="47">
        <v>28.58</v>
      </c>
      <c r="M33" s="46">
        <f t="shared" ref="M33:M35" si="10">ROUND(L33*G33,2)</f>
        <v>1343.26</v>
      </c>
    </row>
    <row r="34" spans="1:13" ht="51" x14ac:dyDescent="0.2">
      <c r="A34" s="39" t="s">
        <v>214</v>
      </c>
      <c r="B34" s="40" t="s">
        <v>108</v>
      </c>
      <c r="C34" s="41" t="s">
        <v>114</v>
      </c>
      <c r="D34" s="42" t="s">
        <v>287</v>
      </c>
      <c r="E34" s="43"/>
      <c r="F34" s="44">
        <v>18</v>
      </c>
      <c r="G34" s="45">
        <v>18</v>
      </c>
      <c r="H34" s="41" t="s">
        <v>0</v>
      </c>
      <c r="I34" s="46">
        <v>17.14</v>
      </c>
      <c r="J34" s="47">
        <v>17.14</v>
      </c>
      <c r="K34" s="48">
        <v>0.25</v>
      </c>
      <c r="L34" s="47">
        <v>21.43</v>
      </c>
      <c r="M34" s="46">
        <f t="shared" si="10"/>
        <v>385.74</v>
      </c>
    </row>
    <row r="35" spans="1:13" ht="51" x14ac:dyDescent="0.2">
      <c r="A35" s="39" t="s">
        <v>215</v>
      </c>
      <c r="B35" s="40" t="s">
        <v>109</v>
      </c>
      <c r="C35" s="41" t="s">
        <v>114</v>
      </c>
      <c r="D35" s="42" t="s">
        <v>110</v>
      </c>
      <c r="E35" s="43"/>
      <c r="F35" s="44">
        <v>38</v>
      </c>
      <c r="G35" s="45">
        <v>38</v>
      </c>
      <c r="H35" s="41" t="s">
        <v>0</v>
      </c>
      <c r="I35" s="46">
        <v>27.32</v>
      </c>
      <c r="J35" s="47">
        <v>27.32</v>
      </c>
      <c r="K35" s="48">
        <v>0.25</v>
      </c>
      <c r="L35" s="47">
        <v>34.15</v>
      </c>
      <c r="M35" s="46">
        <f t="shared" si="10"/>
        <v>1297.7</v>
      </c>
    </row>
    <row r="36" spans="1:13" ht="51" x14ac:dyDescent="0.2">
      <c r="A36" s="39" t="s">
        <v>216</v>
      </c>
      <c r="B36" s="40" t="s">
        <v>208</v>
      </c>
      <c r="C36" s="32" t="s">
        <v>176</v>
      </c>
      <c r="D36" s="42" t="s">
        <v>210</v>
      </c>
      <c r="E36" s="43"/>
      <c r="F36" s="44">
        <v>47</v>
      </c>
      <c r="G36" s="45">
        <v>47</v>
      </c>
      <c r="H36" s="41" t="s">
        <v>209</v>
      </c>
      <c r="I36" s="46">
        <v>67.41</v>
      </c>
      <c r="J36" s="47">
        <v>67.41</v>
      </c>
      <c r="K36" s="48">
        <v>0.25</v>
      </c>
      <c r="L36" s="47">
        <v>84.26</v>
      </c>
      <c r="M36" s="46">
        <f t="shared" ref="M36" si="11">ROUND(L36*G36,2)</f>
        <v>3960.22</v>
      </c>
    </row>
    <row r="37" spans="1:13" ht="38.25" x14ac:dyDescent="0.2">
      <c r="A37" s="39" t="s">
        <v>217</v>
      </c>
      <c r="B37" s="40" t="s">
        <v>111</v>
      </c>
      <c r="C37" s="41" t="s">
        <v>114</v>
      </c>
      <c r="D37" s="42" t="s">
        <v>288</v>
      </c>
      <c r="E37" s="43"/>
      <c r="F37" s="44">
        <v>2</v>
      </c>
      <c r="G37" s="45">
        <v>2</v>
      </c>
      <c r="H37" s="41" t="s">
        <v>0</v>
      </c>
      <c r="I37" s="46">
        <v>32.64</v>
      </c>
      <c r="J37" s="47">
        <v>32.64</v>
      </c>
      <c r="K37" s="48">
        <v>0.25</v>
      </c>
      <c r="L37" s="47">
        <v>40.799999999999997</v>
      </c>
      <c r="M37" s="46">
        <f t="shared" ref="M37:M39" si="12">ROUND(L37*G37,2)</f>
        <v>81.599999999999994</v>
      </c>
    </row>
    <row r="38" spans="1:13" ht="25.5" x14ac:dyDescent="0.2">
      <c r="A38" s="39" t="s">
        <v>223</v>
      </c>
      <c r="B38" s="40" t="s">
        <v>106</v>
      </c>
      <c r="C38" s="41" t="s">
        <v>114</v>
      </c>
      <c r="D38" s="42" t="s">
        <v>289</v>
      </c>
      <c r="E38" s="43"/>
      <c r="F38" s="44">
        <v>1</v>
      </c>
      <c r="G38" s="45">
        <v>1</v>
      </c>
      <c r="H38" s="41" t="s">
        <v>2</v>
      </c>
      <c r="I38" s="46">
        <v>332.57</v>
      </c>
      <c r="J38" s="47">
        <v>332.57</v>
      </c>
      <c r="K38" s="48">
        <v>0.25</v>
      </c>
      <c r="L38" s="47">
        <v>415.71</v>
      </c>
      <c r="M38" s="46">
        <f t="shared" si="12"/>
        <v>415.71</v>
      </c>
    </row>
    <row r="39" spans="1:13" ht="25.5" x14ac:dyDescent="0.2">
      <c r="A39" s="39" t="s">
        <v>224</v>
      </c>
      <c r="B39" s="40" t="s">
        <v>112</v>
      </c>
      <c r="C39" s="41" t="s">
        <v>114</v>
      </c>
      <c r="D39" s="42" t="s">
        <v>290</v>
      </c>
      <c r="E39" s="43"/>
      <c r="F39" s="44">
        <v>1</v>
      </c>
      <c r="G39" s="45">
        <v>1</v>
      </c>
      <c r="H39" s="41" t="s">
        <v>0</v>
      </c>
      <c r="I39" s="46">
        <v>213.95</v>
      </c>
      <c r="J39" s="47">
        <v>213.95</v>
      </c>
      <c r="K39" s="48">
        <v>0.25</v>
      </c>
      <c r="L39" s="47">
        <v>267.44</v>
      </c>
      <c r="M39" s="46">
        <f t="shared" si="12"/>
        <v>267.44</v>
      </c>
    </row>
    <row r="40" spans="1:13" x14ac:dyDescent="0.2">
      <c r="A40" s="26" t="s">
        <v>137</v>
      </c>
      <c r="B40" s="31" t="s">
        <v>296</v>
      </c>
      <c r="C40" s="26"/>
      <c r="D40" s="28"/>
      <c r="E40" s="28"/>
      <c r="F40" s="26"/>
      <c r="G40" s="28"/>
      <c r="H40" s="28"/>
      <c r="I40" s="28"/>
      <c r="J40" s="29"/>
      <c r="K40" s="30"/>
      <c r="L40" s="29"/>
      <c r="M40" s="29">
        <f>SUM(M41:M52)</f>
        <v>154277.49000000002</v>
      </c>
    </row>
    <row r="41" spans="1:13" ht="25.5" x14ac:dyDescent="0.2">
      <c r="A41" s="39" t="s">
        <v>225</v>
      </c>
      <c r="B41" s="40" t="s">
        <v>22</v>
      </c>
      <c r="C41" s="41" t="s">
        <v>114</v>
      </c>
      <c r="D41" s="42" t="s">
        <v>23</v>
      </c>
      <c r="E41" s="43"/>
      <c r="F41" s="44">
        <v>72.349999999999994</v>
      </c>
      <c r="G41" s="45">
        <v>72.349999999999994</v>
      </c>
      <c r="H41" s="41" t="s">
        <v>3</v>
      </c>
      <c r="I41" s="46">
        <v>8.2899999999999991</v>
      </c>
      <c r="J41" s="47">
        <v>8.2899999999999991</v>
      </c>
      <c r="K41" s="48">
        <v>0.25</v>
      </c>
      <c r="L41" s="47">
        <v>10.36</v>
      </c>
      <c r="M41" s="46">
        <f t="shared" ref="M41:M42" si="13">ROUND(L41*G41,2)</f>
        <v>749.55</v>
      </c>
    </row>
    <row r="42" spans="1:13" ht="89.25" x14ac:dyDescent="0.2">
      <c r="A42" s="39" t="s">
        <v>226</v>
      </c>
      <c r="B42" s="40">
        <v>95875</v>
      </c>
      <c r="C42" s="41" t="s">
        <v>169</v>
      </c>
      <c r="D42" s="42" t="s">
        <v>306</v>
      </c>
      <c r="E42" s="43"/>
      <c r="F42" s="44">
        <v>100</v>
      </c>
      <c r="G42" s="45">
        <v>100</v>
      </c>
      <c r="H42" s="41" t="s">
        <v>26</v>
      </c>
      <c r="I42" s="46">
        <v>2.59</v>
      </c>
      <c r="J42" s="47">
        <v>2.59</v>
      </c>
      <c r="K42" s="48">
        <v>0.25</v>
      </c>
      <c r="L42" s="47">
        <v>3.24</v>
      </c>
      <c r="M42" s="46">
        <f t="shared" si="13"/>
        <v>324</v>
      </c>
    </row>
    <row r="43" spans="1:13" ht="38.25" x14ac:dyDescent="0.2">
      <c r="A43" s="39" t="s">
        <v>227</v>
      </c>
      <c r="B43" s="40">
        <v>99857</v>
      </c>
      <c r="C43" s="41" t="s">
        <v>169</v>
      </c>
      <c r="D43" s="42" t="s">
        <v>150</v>
      </c>
      <c r="E43" s="43"/>
      <c r="F43" s="44">
        <v>581.04</v>
      </c>
      <c r="G43" s="45">
        <v>581.04</v>
      </c>
      <c r="H43" s="41" t="s">
        <v>3</v>
      </c>
      <c r="I43" s="46">
        <v>113.7</v>
      </c>
      <c r="J43" s="47">
        <v>113.7</v>
      </c>
      <c r="K43" s="48">
        <v>0.25</v>
      </c>
      <c r="L43" s="47">
        <v>142.13</v>
      </c>
      <c r="M43" s="46">
        <f t="shared" ref="M43" si="14">ROUND(L43*G43,2)</f>
        <v>82583.22</v>
      </c>
    </row>
    <row r="44" spans="1:13" ht="140.25" x14ac:dyDescent="0.2">
      <c r="A44" s="39" t="s">
        <v>228</v>
      </c>
      <c r="B44" s="40">
        <v>99839</v>
      </c>
      <c r="C44" s="41" t="s">
        <v>169</v>
      </c>
      <c r="D44" s="42" t="s">
        <v>307</v>
      </c>
      <c r="E44" s="43"/>
      <c r="F44" s="44">
        <v>50.15</v>
      </c>
      <c r="G44" s="45">
        <v>50.15</v>
      </c>
      <c r="H44" s="41" t="s">
        <v>3</v>
      </c>
      <c r="I44" s="46">
        <v>596.49</v>
      </c>
      <c r="J44" s="47">
        <v>596.49</v>
      </c>
      <c r="K44" s="48">
        <v>0.25</v>
      </c>
      <c r="L44" s="47">
        <v>745.61</v>
      </c>
      <c r="M44" s="46">
        <f t="shared" ref="M44:M46" si="15">ROUND(L44*G44,2)</f>
        <v>37392.339999999997</v>
      </c>
    </row>
    <row r="45" spans="1:13" ht="25.5" x14ac:dyDescent="0.2">
      <c r="A45" s="39" t="s">
        <v>229</v>
      </c>
      <c r="B45" s="40" t="s">
        <v>35</v>
      </c>
      <c r="C45" s="41" t="s">
        <v>114</v>
      </c>
      <c r="D45" s="42" t="s">
        <v>36</v>
      </c>
      <c r="E45" s="43"/>
      <c r="F45" s="44">
        <v>55.165000000000006</v>
      </c>
      <c r="G45" s="45">
        <v>55.17</v>
      </c>
      <c r="H45" s="41" t="s">
        <v>2</v>
      </c>
      <c r="I45" s="46">
        <v>51.9</v>
      </c>
      <c r="J45" s="47">
        <v>51.9</v>
      </c>
      <c r="K45" s="48">
        <v>0.25</v>
      </c>
      <c r="L45" s="47">
        <v>64.88</v>
      </c>
      <c r="M45" s="46">
        <f t="shared" si="15"/>
        <v>3579.43</v>
      </c>
    </row>
    <row r="46" spans="1:13" ht="51" x14ac:dyDescent="0.2">
      <c r="A46" s="39" t="s">
        <v>303</v>
      </c>
      <c r="B46" s="40" t="s">
        <v>301</v>
      </c>
      <c r="C46" s="32" t="s">
        <v>176</v>
      </c>
      <c r="D46" s="42" t="s">
        <v>302</v>
      </c>
      <c r="E46" s="43"/>
      <c r="F46" s="44">
        <v>50.15</v>
      </c>
      <c r="G46" s="45">
        <v>50.15</v>
      </c>
      <c r="H46" s="41" t="s">
        <v>282</v>
      </c>
      <c r="I46" s="46">
        <v>20.61</v>
      </c>
      <c r="J46" s="47">
        <v>20.61</v>
      </c>
      <c r="K46" s="48">
        <v>0.25</v>
      </c>
      <c r="L46" s="47">
        <v>25.76</v>
      </c>
      <c r="M46" s="46">
        <f t="shared" si="15"/>
        <v>1291.8599999999999</v>
      </c>
    </row>
    <row r="47" spans="1:13" ht="51" x14ac:dyDescent="0.2">
      <c r="A47" s="39" t="s">
        <v>304</v>
      </c>
      <c r="B47" s="40" t="s">
        <v>30</v>
      </c>
      <c r="C47" s="41" t="s">
        <v>114</v>
      </c>
      <c r="D47" s="42" t="s">
        <v>31</v>
      </c>
      <c r="E47" s="43"/>
      <c r="F47" s="44">
        <v>2</v>
      </c>
      <c r="G47" s="45">
        <v>2</v>
      </c>
      <c r="H47" s="41" t="s">
        <v>5</v>
      </c>
      <c r="I47" s="46">
        <v>1462.09</v>
      </c>
      <c r="J47" s="47">
        <v>1462.09</v>
      </c>
      <c r="K47" s="48">
        <v>0.25</v>
      </c>
      <c r="L47" s="47">
        <v>1827.61</v>
      </c>
      <c r="M47" s="46">
        <f t="shared" ref="M47" si="16">ROUND(L47*G47,2)</f>
        <v>3655.22</v>
      </c>
    </row>
    <row r="48" spans="1:13" ht="51" x14ac:dyDescent="0.2">
      <c r="A48" s="39" t="s">
        <v>305</v>
      </c>
      <c r="B48" s="40" t="s">
        <v>20</v>
      </c>
      <c r="C48" s="41" t="s">
        <v>114</v>
      </c>
      <c r="D48" s="42" t="s">
        <v>327</v>
      </c>
      <c r="E48" s="43"/>
      <c r="F48" s="44">
        <v>100.3</v>
      </c>
      <c r="G48" s="45">
        <v>100.3</v>
      </c>
      <c r="H48" s="41" t="s">
        <v>3</v>
      </c>
      <c r="I48" s="46">
        <v>15.1</v>
      </c>
      <c r="J48" s="47">
        <v>15.1</v>
      </c>
      <c r="K48" s="48">
        <v>0.25</v>
      </c>
      <c r="L48" s="47">
        <v>18.88</v>
      </c>
      <c r="M48" s="46">
        <f t="shared" ref="M48" si="17">ROUND(L48*G48,2)</f>
        <v>1893.66</v>
      </c>
    </row>
    <row r="49" spans="1:13" ht="89.25" x14ac:dyDescent="0.2">
      <c r="A49" s="39" t="s">
        <v>319</v>
      </c>
      <c r="B49" s="40">
        <v>95875</v>
      </c>
      <c r="C49" s="41" t="s">
        <v>169</v>
      </c>
      <c r="D49" s="42" t="s">
        <v>328</v>
      </c>
      <c r="E49" s="43"/>
      <c r="F49" s="44">
        <v>100</v>
      </c>
      <c r="G49" s="45">
        <v>100</v>
      </c>
      <c r="H49" s="41" t="s">
        <v>26</v>
      </c>
      <c r="I49" s="46">
        <v>2.59</v>
      </c>
      <c r="J49" s="47">
        <v>2.59</v>
      </c>
      <c r="K49" s="48">
        <v>0.25</v>
      </c>
      <c r="L49" s="47">
        <v>3.24</v>
      </c>
      <c r="M49" s="46">
        <f t="shared" ref="M49:M51" si="18">ROUND(L49*G49,2)</f>
        <v>324</v>
      </c>
    </row>
    <row r="50" spans="1:13" ht="114.75" x14ac:dyDescent="0.2">
      <c r="A50" s="39" t="s">
        <v>320</v>
      </c>
      <c r="B50" s="40" t="s">
        <v>318</v>
      </c>
      <c r="C50" s="32" t="s">
        <v>176</v>
      </c>
      <c r="D50" s="42" t="s">
        <v>323</v>
      </c>
      <c r="E50" s="43"/>
      <c r="F50" s="44">
        <v>100.3</v>
      </c>
      <c r="G50" s="45">
        <v>100.3</v>
      </c>
      <c r="H50" s="41" t="s">
        <v>282</v>
      </c>
      <c r="I50" s="46">
        <v>52.029999999999994</v>
      </c>
      <c r="J50" s="47">
        <v>52.029999999999994</v>
      </c>
      <c r="K50" s="48">
        <v>0.25</v>
      </c>
      <c r="L50" s="47">
        <v>65.040000000000006</v>
      </c>
      <c r="M50" s="46">
        <f t="shared" si="18"/>
        <v>6523.51</v>
      </c>
    </row>
    <row r="51" spans="1:13" ht="63.75" x14ac:dyDescent="0.2">
      <c r="A51" s="39" t="s">
        <v>321</v>
      </c>
      <c r="B51" s="40" t="s">
        <v>33</v>
      </c>
      <c r="C51" s="41" t="s">
        <v>114</v>
      </c>
      <c r="D51" s="42" t="s">
        <v>329</v>
      </c>
      <c r="E51" s="43"/>
      <c r="F51" s="44">
        <v>235.70500000000001</v>
      </c>
      <c r="G51" s="45">
        <v>235.71</v>
      </c>
      <c r="H51" s="41" t="s">
        <v>2</v>
      </c>
      <c r="I51" s="46">
        <v>38.299999999999997</v>
      </c>
      <c r="J51" s="47">
        <v>38.299999999999997</v>
      </c>
      <c r="K51" s="48">
        <v>0.25</v>
      </c>
      <c r="L51" s="47">
        <v>47.88</v>
      </c>
      <c r="M51" s="46">
        <f t="shared" si="18"/>
        <v>11285.79</v>
      </c>
    </row>
    <row r="52" spans="1:13" ht="38.25" x14ac:dyDescent="0.2">
      <c r="A52" s="39" t="s">
        <v>322</v>
      </c>
      <c r="B52" s="40" t="s">
        <v>32</v>
      </c>
      <c r="C52" s="41" t="s">
        <v>114</v>
      </c>
      <c r="D52" s="42" t="s">
        <v>330</v>
      </c>
      <c r="E52" s="43"/>
      <c r="F52" s="44">
        <v>196.58799999999999</v>
      </c>
      <c r="G52" s="45">
        <v>196.59</v>
      </c>
      <c r="H52" s="41" t="s">
        <v>2</v>
      </c>
      <c r="I52" s="46">
        <v>19.02</v>
      </c>
      <c r="J52" s="47">
        <v>19.02</v>
      </c>
      <c r="K52" s="48">
        <v>0.25</v>
      </c>
      <c r="L52" s="47">
        <v>23.78</v>
      </c>
      <c r="M52" s="46">
        <f t="shared" ref="M52" si="19">ROUND(L52*G52,2)</f>
        <v>4674.91</v>
      </c>
    </row>
    <row r="53" spans="1:13" x14ac:dyDescent="0.2">
      <c r="A53" s="26" t="s">
        <v>138</v>
      </c>
      <c r="B53" s="31" t="s">
        <v>230</v>
      </c>
      <c r="C53" s="26"/>
      <c r="D53" s="28"/>
      <c r="E53" s="28"/>
      <c r="F53" s="26"/>
      <c r="G53" s="28"/>
      <c r="H53" s="28"/>
      <c r="I53" s="28"/>
      <c r="J53" s="29"/>
      <c r="K53" s="30"/>
      <c r="L53" s="29"/>
      <c r="M53" s="29">
        <f>SUM(M54:M60)</f>
        <v>77643.73</v>
      </c>
    </row>
    <row r="54" spans="1:13" ht="38.25" x14ac:dyDescent="0.2">
      <c r="A54" s="39" t="s">
        <v>231</v>
      </c>
      <c r="B54" s="40" t="s">
        <v>127</v>
      </c>
      <c r="C54" s="41" t="s">
        <v>114</v>
      </c>
      <c r="D54" s="42" t="s">
        <v>128</v>
      </c>
      <c r="E54" s="43"/>
      <c r="F54" s="44">
        <v>71</v>
      </c>
      <c r="G54" s="45">
        <v>71</v>
      </c>
      <c r="H54" s="41" t="s">
        <v>0</v>
      </c>
      <c r="I54" s="46">
        <v>104.85</v>
      </c>
      <c r="J54" s="47">
        <v>104.85</v>
      </c>
      <c r="K54" s="48">
        <v>0.25</v>
      </c>
      <c r="L54" s="47">
        <v>131.06</v>
      </c>
      <c r="M54" s="46">
        <f t="shared" ref="M54" si="20">ROUND(L54*G54,2)</f>
        <v>9305.26</v>
      </c>
    </row>
    <row r="55" spans="1:13" ht="25.5" x14ac:dyDescent="0.2">
      <c r="A55" s="39" t="s">
        <v>232</v>
      </c>
      <c r="B55" s="40" t="s">
        <v>45</v>
      </c>
      <c r="C55" s="41" t="s">
        <v>114</v>
      </c>
      <c r="D55" s="42" t="s">
        <v>164</v>
      </c>
      <c r="E55" s="43"/>
      <c r="F55" s="44">
        <v>640</v>
      </c>
      <c r="G55" s="45">
        <v>640</v>
      </c>
      <c r="H55" s="41" t="s">
        <v>3</v>
      </c>
      <c r="I55" s="46">
        <v>48.27</v>
      </c>
      <c r="J55" s="47">
        <v>48.27</v>
      </c>
      <c r="K55" s="48">
        <v>0.25</v>
      </c>
      <c r="L55" s="47">
        <v>60.34</v>
      </c>
      <c r="M55" s="46">
        <f t="shared" ref="M55:M60" si="21">ROUND(L55*G55,2)</f>
        <v>38617.599999999999</v>
      </c>
    </row>
    <row r="56" spans="1:13" ht="25.5" x14ac:dyDescent="0.2">
      <c r="A56" s="39" t="s">
        <v>233</v>
      </c>
      <c r="B56" s="40" t="s">
        <v>35</v>
      </c>
      <c r="C56" s="41" t="s">
        <v>114</v>
      </c>
      <c r="D56" s="42" t="s">
        <v>36</v>
      </c>
      <c r="E56" s="43"/>
      <c r="F56" s="44">
        <v>102.13946035351135</v>
      </c>
      <c r="G56" s="45">
        <v>102.14</v>
      </c>
      <c r="H56" s="41" t="s">
        <v>2</v>
      </c>
      <c r="I56" s="46">
        <v>51.9</v>
      </c>
      <c r="J56" s="47">
        <v>51.9</v>
      </c>
      <c r="K56" s="48">
        <v>0.25</v>
      </c>
      <c r="L56" s="47">
        <v>64.88</v>
      </c>
      <c r="M56" s="46">
        <f t="shared" si="21"/>
        <v>6626.84</v>
      </c>
    </row>
    <row r="57" spans="1:13" x14ac:dyDescent="0.2">
      <c r="A57" s="39" t="s">
        <v>234</v>
      </c>
      <c r="B57" s="40" t="s">
        <v>59</v>
      </c>
      <c r="C57" s="41" t="s">
        <v>114</v>
      </c>
      <c r="D57" s="42" t="s">
        <v>60</v>
      </c>
      <c r="E57" s="43"/>
      <c r="F57" s="44">
        <v>213</v>
      </c>
      <c r="G57" s="45">
        <v>213</v>
      </c>
      <c r="H57" s="41" t="s">
        <v>5</v>
      </c>
      <c r="I57" s="46">
        <v>41.78</v>
      </c>
      <c r="J57" s="47">
        <v>41.78</v>
      </c>
      <c r="K57" s="48">
        <v>0.25</v>
      </c>
      <c r="L57" s="47">
        <v>52.23</v>
      </c>
      <c r="M57" s="46">
        <f t="shared" si="21"/>
        <v>11124.99</v>
      </c>
    </row>
    <row r="58" spans="1:13" ht="25.5" x14ac:dyDescent="0.2">
      <c r="A58" s="39" t="s">
        <v>235</v>
      </c>
      <c r="B58" s="40" t="s">
        <v>57</v>
      </c>
      <c r="C58" s="41" t="s">
        <v>114</v>
      </c>
      <c r="D58" s="42" t="s">
        <v>58</v>
      </c>
      <c r="E58" s="43"/>
      <c r="F58" s="44">
        <v>71</v>
      </c>
      <c r="G58" s="45">
        <v>71</v>
      </c>
      <c r="H58" s="41" t="s">
        <v>5</v>
      </c>
      <c r="I58" s="46">
        <v>49.65</v>
      </c>
      <c r="J58" s="47">
        <v>49.65</v>
      </c>
      <c r="K58" s="48">
        <v>0.25</v>
      </c>
      <c r="L58" s="47">
        <v>62.06</v>
      </c>
      <c r="M58" s="46">
        <f t="shared" si="21"/>
        <v>4406.26</v>
      </c>
    </row>
    <row r="59" spans="1:13" ht="25.5" x14ac:dyDescent="0.2">
      <c r="A59" s="39" t="s">
        <v>236</v>
      </c>
      <c r="B59" s="40" t="s">
        <v>39</v>
      </c>
      <c r="C59" s="41" t="s">
        <v>114</v>
      </c>
      <c r="D59" s="42" t="s">
        <v>40</v>
      </c>
      <c r="E59" s="43"/>
      <c r="F59" s="44">
        <v>6</v>
      </c>
      <c r="G59" s="45">
        <v>6</v>
      </c>
      <c r="H59" s="41" t="s">
        <v>0</v>
      </c>
      <c r="I59" s="46">
        <v>172.1</v>
      </c>
      <c r="J59" s="47">
        <v>172.1</v>
      </c>
      <c r="K59" s="48">
        <v>0.25</v>
      </c>
      <c r="L59" s="47">
        <v>215.13</v>
      </c>
      <c r="M59" s="46">
        <f t="shared" si="21"/>
        <v>1290.78</v>
      </c>
    </row>
    <row r="60" spans="1:13" ht="25.5" x14ac:dyDescent="0.2">
      <c r="A60" s="39" t="s">
        <v>325</v>
      </c>
      <c r="B60" s="40" t="s">
        <v>47</v>
      </c>
      <c r="C60" s="41" t="s">
        <v>114</v>
      </c>
      <c r="D60" s="42" t="s">
        <v>48</v>
      </c>
      <c r="E60" s="43"/>
      <c r="F60" s="44">
        <v>1280</v>
      </c>
      <c r="G60" s="45">
        <v>1280</v>
      </c>
      <c r="H60" s="41" t="s">
        <v>3</v>
      </c>
      <c r="I60" s="46">
        <v>3.92</v>
      </c>
      <c r="J60" s="47">
        <v>3.92</v>
      </c>
      <c r="K60" s="48">
        <v>0.25</v>
      </c>
      <c r="L60" s="47">
        <v>4.9000000000000004</v>
      </c>
      <c r="M60" s="46">
        <f t="shared" si="21"/>
        <v>6272</v>
      </c>
    </row>
    <row r="61" spans="1:13" x14ac:dyDescent="0.2">
      <c r="A61" s="26" t="s">
        <v>139</v>
      </c>
      <c r="B61" s="31" t="s">
        <v>245</v>
      </c>
      <c r="C61" s="26"/>
      <c r="D61" s="28"/>
      <c r="E61" s="28"/>
      <c r="F61" s="26"/>
      <c r="G61" s="28"/>
      <c r="H61" s="28"/>
      <c r="I61" s="28"/>
      <c r="J61" s="29"/>
      <c r="K61" s="30"/>
      <c r="L61" s="29"/>
      <c r="M61" s="29">
        <f>SUM(M62:M69)</f>
        <v>48858.38</v>
      </c>
    </row>
    <row r="62" spans="1:13" ht="50.25" customHeight="1" x14ac:dyDescent="0.2">
      <c r="A62" s="39" t="s">
        <v>237</v>
      </c>
      <c r="B62" s="40" t="s">
        <v>94</v>
      </c>
      <c r="C62" s="41" t="s">
        <v>114</v>
      </c>
      <c r="D62" s="42" t="s">
        <v>173</v>
      </c>
      <c r="E62" s="43"/>
      <c r="F62" s="44">
        <v>1</v>
      </c>
      <c r="G62" s="45">
        <v>1</v>
      </c>
      <c r="H62" s="41" t="s">
        <v>0</v>
      </c>
      <c r="I62" s="46">
        <v>830.13</v>
      </c>
      <c r="J62" s="47">
        <v>830.13</v>
      </c>
      <c r="K62" s="48">
        <v>0.25</v>
      </c>
      <c r="L62" s="47">
        <v>1037.6600000000001</v>
      </c>
      <c r="M62" s="46">
        <f t="shared" ref="M62:M69" si="22">ROUND(L62*G62,2)</f>
        <v>1037.6600000000001</v>
      </c>
    </row>
    <row r="63" spans="1:13" ht="25.5" x14ac:dyDescent="0.2">
      <c r="A63" s="39" t="s">
        <v>238</v>
      </c>
      <c r="B63" s="40" t="s">
        <v>93</v>
      </c>
      <c r="C63" s="41" t="s">
        <v>114</v>
      </c>
      <c r="D63" s="42" t="s">
        <v>174</v>
      </c>
      <c r="E63" s="43"/>
      <c r="F63" s="44">
        <v>17</v>
      </c>
      <c r="G63" s="45">
        <v>17</v>
      </c>
      <c r="H63" s="41" t="s">
        <v>0</v>
      </c>
      <c r="I63" s="46">
        <v>92.81</v>
      </c>
      <c r="J63" s="47">
        <v>92.81</v>
      </c>
      <c r="K63" s="48">
        <v>0.25</v>
      </c>
      <c r="L63" s="47">
        <v>116.01</v>
      </c>
      <c r="M63" s="46">
        <f t="shared" si="22"/>
        <v>1972.17</v>
      </c>
    </row>
    <row r="64" spans="1:13" x14ac:dyDescent="0.2">
      <c r="A64" s="39" t="s">
        <v>239</v>
      </c>
      <c r="B64" s="40" t="s">
        <v>97</v>
      </c>
      <c r="C64" s="41" t="s">
        <v>114</v>
      </c>
      <c r="D64" s="42" t="s">
        <v>98</v>
      </c>
      <c r="E64" s="43"/>
      <c r="F64" s="44">
        <v>17</v>
      </c>
      <c r="G64" s="45">
        <v>17</v>
      </c>
      <c r="H64" s="41" t="s">
        <v>0</v>
      </c>
      <c r="I64" s="46">
        <v>281.07</v>
      </c>
      <c r="J64" s="47">
        <v>281.07</v>
      </c>
      <c r="K64" s="48">
        <v>0.25</v>
      </c>
      <c r="L64" s="47">
        <v>351.34</v>
      </c>
      <c r="M64" s="46">
        <f t="shared" si="22"/>
        <v>5972.78</v>
      </c>
    </row>
    <row r="65" spans="1:13" ht="25.5" x14ac:dyDescent="0.2">
      <c r="A65" s="39" t="s">
        <v>240</v>
      </c>
      <c r="B65" s="40" t="s">
        <v>95</v>
      </c>
      <c r="C65" s="41" t="s">
        <v>114</v>
      </c>
      <c r="D65" s="42" t="s">
        <v>96</v>
      </c>
      <c r="E65" s="43"/>
      <c r="F65" s="44">
        <v>12</v>
      </c>
      <c r="G65" s="45">
        <v>12</v>
      </c>
      <c r="H65" s="41" t="s">
        <v>0</v>
      </c>
      <c r="I65" s="46">
        <v>242.36</v>
      </c>
      <c r="J65" s="47">
        <v>242.36</v>
      </c>
      <c r="K65" s="48">
        <v>0.25</v>
      </c>
      <c r="L65" s="47">
        <v>302.95</v>
      </c>
      <c r="M65" s="46">
        <f t="shared" si="22"/>
        <v>3635.4</v>
      </c>
    </row>
    <row r="66" spans="1:13" ht="25.5" x14ac:dyDescent="0.2">
      <c r="A66" s="39" t="s">
        <v>241</v>
      </c>
      <c r="B66" s="40" t="s">
        <v>45</v>
      </c>
      <c r="C66" s="41" t="s">
        <v>114</v>
      </c>
      <c r="D66" s="42" t="s">
        <v>164</v>
      </c>
      <c r="E66" s="43"/>
      <c r="F66" s="44">
        <v>350</v>
      </c>
      <c r="G66" s="45">
        <v>350</v>
      </c>
      <c r="H66" s="41" t="s">
        <v>3</v>
      </c>
      <c r="I66" s="46">
        <v>48.27</v>
      </c>
      <c r="J66" s="47">
        <v>48.27</v>
      </c>
      <c r="K66" s="48">
        <v>0.25</v>
      </c>
      <c r="L66" s="47">
        <v>60.34</v>
      </c>
      <c r="M66" s="46">
        <f t="shared" si="22"/>
        <v>21119</v>
      </c>
    </row>
    <row r="67" spans="1:13" x14ac:dyDescent="0.2">
      <c r="A67" s="39" t="s">
        <v>242</v>
      </c>
      <c r="B67" s="40" t="s">
        <v>59</v>
      </c>
      <c r="C67" s="41" t="s">
        <v>114</v>
      </c>
      <c r="D67" s="42" t="s">
        <v>60</v>
      </c>
      <c r="E67" s="43"/>
      <c r="F67" s="44">
        <v>115</v>
      </c>
      <c r="G67" s="45">
        <v>115</v>
      </c>
      <c r="H67" s="41" t="s">
        <v>5</v>
      </c>
      <c r="I67" s="46">
        <v>41.78</v>
      </c>
      <c r="J67" s="47">
        <v>41.78</v>
      </c>
      <c r="K67" s="48">
        <v>0.25</v>
      </c>
      <c r="L67" s="47">
        <v>52.23</v>
      </c>
      <c r="M67" s="46">
        <f t="shared" si="22"/>
        <v>6006.45</v>
      </c>
    </row>
    <row r="68" spans="1:13" ht="45" customHeight="1" x14ac:dyDescent="0.2">
      <c r="A68" s="39" t="s">
        <v>243</v>
      </c>
      <c r="B68" s="40" t="s">
        <v>51</v>
      </c>
      <c r="C68" s="41" t="s">
        <v>114</v>
      </c>
      <c r="D68" s="42" t="s">
        <v>52</v>
      </c>
      <c r="E68" s="43"/>
      <c r="F68" s="44">
        <v>350</v>
      </c>
      <c r="G68" s="45">
        <v>350</v>
      </c>
      <c r="H68" s="41" t="s">
        <v>3</v>
      </c>
      <c r="I68" s="46">
        <v>10.48</v>
      </c>
      <c r="J68" s="47">
        <v>10.48</v>
      </c>
      <c r="K68" s="48">
        <v>0.25</v>
      </c>
      <c r="L68" s="47">
        <v>13.1</v>
      </c>
      <c r="M68" s="46">
        <f t="shared" si="22"/>
        <v>4585</v>
      </c>
    </row>
    <row r="69" spans="1:13" ht="25.5" x14ac:dyDescent="0.2">
      <c r="A69" s="39" t="s">
        <v>244</v>
      </c>
      <c r="B69" s="40" t="s">
        <v>35</v>
      </c>
      <c r="C69" s="41" t="s">
        <v>114</v>
      </c>
      <c r="D69" s="42" t="s">
        <v>36</v>
      </c>
      <c r="E69" s="43"/>
      <c r="F69" s="44">
        <v>69.82189672603316</v>
      </c>
      <c r="G69" s="45">
        <v>69.819999999999993</v>
      </c>
      <c r="H69" s="41" t="s">
        <v>2</v>
      </c>
      <c r="I69" s="46">
        <v>51.9</v>
      </c>
      <c r="J69" s="47">
        <v>51.9</v>
      </c>
      <c r="K69" s="48">
        <v>0.25</v>
      </c>
      <c r="L69" s="47">
        <v>64.88</v>
      </c>
      <c r="M69" s="46">
        <f t="shared" si="22"/>
        <v>4529.92</v>
      </c>
    </row>
    <row r="70" spans="1:13" x14ac:dyDescent="0.2">
      <c r="A70" s="26" t="s">
        <v>140</v>
      </c>
      <c r="B70" s="31" t="s">
        <v>246</v>
      </c>
      <c r="C70" s="26"/>
      <c r="D70" s="28"/>
      <c r="E70" s="28"/>
      <c r="F70" s="26"/>
      <c r="G70" s="28"/>
      <c r="H70" s="28"/>
      <c r="I70" s="28"/>
      <c r="J70" s="29"/>
      <c r="K70" s="30"/>
      <c r="L70" s="29"/>
      <c r="M70" s="29">
        <f>M71</f>
        <v>2851.58</v>
      </c>
    </row>
    <row r="71" spans="1:13" ht="63.75" x14ac:dyDescent="0.2">
      <c r="A71" s="39" t="s">
        <v>249</v>
      </c>
      <c r="B71" s="40" t="s">
        <v>248</v>
      </c>
      <c r="C71" s="32" t="s">
        <v>176</v>
      </c>
      <c r="D71" s="42" t="s">
        <v>247</v>
      </c>
      <c r="E71" s="43"/>
      <c r="F71" s="44">
        <v>1</v>
      </c>
      <c r="G71" s="45">
        <v>1</v>
      </c>
      <c r="H71" s="41" t="s">
        <v>175</v>
      </c>
      <c r="I71" s="46">
        <v>2281.2599999999998</v>
      </c>
      <c r="J71" s="47">
        <v>2281.2599999999998</v>
      </c>
      <c r="K71" s="48">
        <v>0.25</v>
      </c>
      <c r="L71" s="47">
        <v>2851.58</v>
      </c>
      <c r="M71" s="46">
        <f t="shared" ref="M71" si="23">ROUND(L71*G71,2)</f>
        <v>2851.58</v>
      </c>
    </row>
    <row r="72" spans="1:13" x14ac:dyDescent="0.2">
      <c r="A72" s="26" t="s">
        <v>141</v>
      </c>
      <c r="B72" s="31" t="s">
        <v>250</v>
      </c>
      <c r="C72" s="26"/>
      <c r="D72" s="28"/>
      <c r="E72" s="28"/>
      <c r="F72" s="26"/>
      <c r="G72" s="28"/>
      <c r="H72" s="28"/>
      <c r="I72" s="28"/>
      <c r="J72" s="29"/>
      <c r="K72" s="30"/>
      <c r="L72" s="29"/>
      <c r="M72" s="29">
        <f>SUM(M73:M84)</f>
        <v>31489.59</v>
      </c>
    </row>
    <row r="73" spans="1:13" ht="38.25" x14ac:dyDescent="0.2">
      <c r="A73" s="39" t="s">
        <v>251</v>
      </c>
      <c r="B73" s="40" t="s">
        <v>63</v>
      </c>
      <c r="C73" s="41" t="s">
        <v>114</v>
      </c>
      <c r="D73" s="42" t="s">
        <v>64</v>
      </c>
      <c r="E73" s="43"/>
      <c r="F73" s="44">
        <v>1</v>
      </c>
      <c r="G73" s="45">
        <v>1</v>
      </c>
      <c r="H73" s="41" t="s">
        <v>0</v>
      </c>
      <c r="I73" s="46">
        <v>15906.39</v>
      </c>
      <c r="J73" s="47">
        <v>15906.39</v>
      </c>
      <c r="K73" s="48">
        <v>0.25</v>
      </c>
      <c r="L73" s="47">
        <v>19882.990000000002</v>
      </c>
      <c r="M73" s="46">
        <f t="shared" ref="M73:M77" si="24">ROUND(L73*G73,2)</f>
        <v>19882.990000000002</v>
      </c>
    </row>
    <row r="74" spans="1:13" ht="63.75" x14ac:dyDescent="0.2">
      <c r="A74" s="39" t="s">
        <v>252</v>
      </c>
      <c r="B74" s="40" t="s">
        <v>126</v>
      </c>
      <c r="C74" s="32" t="s">
        <v>176</v>
      </c>
      <c r="D74" s="42" t="s">
        <v>314</v>
      </c>
      <c r="E74" s="43"/>
      <c r="F74" s="44">
        <v>1</v>
      </c>
      <c r="G74" s="45">
        <v>1</v>
      </c>
      <c r="H74" s="41" t="s">
        <v>175</v>
      </c>
      <c r="I74" s="46">
        <v>3129.0499999999997</v>
      </c>
      <c r="J74" s="47">
        <v>3129.0499999999997</v>
      </c>
      <c r="K74" s="48">
        <v>0.25</v>
      </c>
      <c r="L74" s="47">
        <v>3911.31</v>
      </c>
      <c r="M74" s="46">
        <f t="shared" si="24"/>
        <v>3911.31</v>
      </c>
    </row>
    <row r="75" spans="1:13" ht="25.5" x14ac:dyDescent="0.2">
      <c r="A75" s="39" t="s">
        <v>253</v>
      </c>
      <c r="B75" s="40" t="s">
        <v>41</v>
      </c>
      <c r="C75" s="41" t="s">
        <v>114</v>
      </c>
      <c r="D75" s="42" t="s">
        <v>42</v>
      </c>
      <c r="E75" s="43"/>
      <c r="F75" s="44">
        <v>3</v>
      </c>
      <c r="G75" s="45">
        <v>3</v>
      </c>
      <c r="H75" s="41" t="s">
        <v>0</v>
      </c>
      <c r="I75" s="46">
        <v>213.23</v>
      </c>
      <c r="J75" s="47">
        <v>213.23</v>
      </c>
      <c r="K75" s="48">
        <v>0.25</v>
      </c>
      <c r="L75" s="47">
        <v>266.54000000000002</v>
      </c>
      <c r="M75" s="46">
        <f t="shared" si="24"/>
        <v>799.62</v>
      </c>
    </row>
    <row r="76" spans="1:13" x14ac:dyDescent="0.2">
      <c r="A76" s="39" t="s">
        <v>254</v>
      </c>
      <c r="B76" s="40" t="s">
        <v>61</v>
      </c>
      <c r="C76" s="41" t="s">
        <v>114</v>
      </c>
      <c r="D76" s="42" t="s">
        <v>62</v>
      </c>
      <c r="E76" s="43"/>
      <c r="F76" s="44">
        <v>1</v>
      </c>
      <c r="G76" s="45">
        <v>1</v>
      </c>
      <c r="H76" s="41" t="s">
        <v>0</v>
      </c>
      <c r="I76" s="46">
        <v>1158.9100000000001</v>
      </c>
      <c r="J76" s="47">
        <v>1158.9100000000001</v>
      </c>
      <c r="K76" s="48">
        <v>0.25</v>
      </c>
      <c r="L76" s="47">
        <v>1448.64</v>
      </c>
      <c r="M76" s="46">
        <f t="shared" si="24"/>
        <v>1448.64</v>
      </c>
    </row>
    <row r="77" spans="1:13" ht="25.5" x14ac:dyDescent="0.2">
      <c r="A77" s="39" t="s">
        <v>255</v>
      </c>
      <c r="B77" s="40" t="s">
        <v>81</v>
      </c>
      <c r="C77" s="41" t="s">
        <v>114</v>
      </c>
      <c r="D77" s="42" t="s">
        <v>82</v>
      </c>
      <c r="E77" s="43"/>
      <c r="F77" s="44">
        <v>1</v>
      </c>
      <c r="G77" s="45">
        <v>1</v>
      </c>
      <c r="H77" s="41" t="s">
        <v>0</v>
      </c>
      <c r="I77" s="46">
        <v>149.16999999999999</v>
      </c>
      <c r="J77" s="47">
        <v>149.16999999999999</v>
      </c>
      <c r="K77" s="48">
        <v>0.25</v>
      </c>
      <c r="L77" s="47">
        <v>186.46</v>
      </c>
      <c r="M77" s="46">
        <f t="shared" si="24"/>
        <v>186.46</v>
      </c>
    </row>
    <row r="78" spans="1:13" ht="38.25" x14ac:dyDescent="0.2">
      <c r="A78" s="39" t="s">
        <v>309</v>
      </c>
      <c r="B78" s="40" t="s">
        <v>37</v>
      </c>
      <c r="C78" s="41" t="s">
        <v>114</v>
      </c>
      <c r="D78" s="42" t="s">
        <v>38</v>
      </c>
      <c r="E78" s="43"/>
      <c r="F78" s="44">
        <v>0.12</v>
      </c>
      <c r="G78" s="45">
        <v>0.12</v>
      </c>
      <c r="H78" s="41" t="s">
        <v>2</v>
      </c>
      <c r="I78" s="46">
        <v>3094.48</v>
      </c>
      <c r="J78" s="47">
        <v>3094.48</v>
      </c>
      <c r="K78" s="48">
        <v>0.25</v>
      </c>
      <c r="L78" s="47">
        <v>3868.1</v>
      </c>
      <c r="M78" s="46">
        <f t="shared" ref="M78" si="25">ROUND(L78*G78,2)</f>
        <v>464.17</v>
      </c>
    </row>
    <row r="79" spans="1:13" ht="38.25" x14ac:dyDescent="0.2">
      <c r="A79" s="39" t="s">
        <v>310</v>
      </c>
      <c r="B79" s="40" t="s">
        <v>53</v>
      </c>
      <c r="C79" s="41" t="s">
        <v>114</v>
      </c>
      <c r="D79" s="42" t="s">
        <v>54</v>
      </c>
      <c r="E79" s="43"/>
      <c r="F79" s="44">
        <v>80</v>
      </c>
      <c r="G79" s="45">
        <v>80</v>
      </c>
      <c r="H79" s="41" t="s">
        <v>3</v>
      </c>
      <c r="I79" s="46">
        <v>18.32</v>
      </c>
      <c r="J79" s="47">
        <v>18.32</v>
      </c>
      <c r="K79" s="48">
        <v>0.25</v>
      </c>
      <c r="L79" s="47">
        <v>22.9</v>
      </c>
      <c r="M79" s="46">
        <f t="shared" ref="M79" si="26">ROUND(L79*G79,2)</f>
        <v>1832</v>
      </c>
    </row>
    <row r="80" spans="1:13" ht="25.5" x14ac:dyDescent="0.2">
      <c r="A80" s="39" t="s">
        <v>311</v>
      </c>
      <c r="B80" s="40" t="s">
        <v>49</v>
      </c>
      <c r="C80" s="41" t="s">
        <v>114</v>
      </c>
      <c r="D80" s="42" t="s">
        <v>50</v>
      </c>
      <c r="E80" s="43"/>
      <c r="F80" s="44">
        <v>4</v>
      </c>
      <c r="G80" s="45">
        <v>4</v>
      </c>
      <c r="H80" s="41" t="s">
        <v>0</v>
      </c>
      <c r="I80" s="46">
        <v>24.01</v>
      </c>
      <c r="J80" s="47">
        <v>24.01</v>
      </c>
      <c r="K80" s="48">
        <v>0.25</v>
      </c>
      <c r="L80" s="47">
        <v>30.01</v>
      </c>
      <c r="M80" s="46">
        <f t="shared" ref="M80" si="27">ROUND(L80*G80,2)</f>
        <v>120.04</v>
      </c>
    </row>
    <row r="81" spans="1:13" ht="25.5" x14ac:dyDescent="0.2">
      <c r="A81" s="39" t="s">
        <v>312</v>
      </c>
      <c r="B81" s="40" t="s">
        <v>46</v>
      </c>
      <c r="C81" s="41" t="s">
        <v>114</v>
      </c>
      <c r="D81" s="42" t="s">
        <v>165</v>
      </c>
      <c r="E81" s="43"/>
      <c r="F81" s="44">
        <v>20</v>
      </c>
      <c r="G81" s="45">
        <v>20</v>
      </c>
      <c r="H81" s="41" t="s">
        <v>3</v>
      </c>
      <c r="I81" s="46">
        <v>85.74</v>
      </c>
      <c r="J81" s="47">
        <v>85.74</v>
      </c>
      <c r="K81" s="48">
        <v>0.25</v>
      </c>
      <c r="L81" s="47">
        <v>107.18</v>
      </c>
      <c r="M81" s="46">
        <f t="shared" ref="M81:M82" si="28">ROUND(L81*G81,2)</f>
        <v>2143.6</v>
      </c>
    </row>
    <row r="82" spans="1:13" ht="38.25" x14ac:dyDescent="0.2">
      <c r="A82" s="39" t="s">
        <v>313</v>
      </c>
      <c r="B82" s="40" t="s">
        <v>35</v>
      </c>
      <c r="C82" s="41" t="s">
        <v>114</v>
      </c>
      <c r="D82" s="42" t="s">
        <v>317</v>
      </c>
      <c r="E82" s="43"/>
      <c r="F82" s="44">
        <v>6.3837162720944596</v>
      </c>
      <c r="G82" s="45">
        <v>6.38</v>
      </c>
      <c r="H82" s="41" t="s">
        <v>2</v>
      </c>
      <c r="I82" s="46">
        <v>51.9</v>
      </c>
      <c r="J82" s="47">
        <v>51.9</v>
      </c>
      <c r="K82" s="48">
        <v>0.25</v>
      </c>
      <c r="L82" s="47">
        <v>64.88</v>
      </c>
      <c r="M82" s="46">
        <f t="shared" si="28"/>
        <v>413.93</v>
      </c>
    </row>
    <row r="83" spans="1:13" ht="25.5" x14ac:dyDescent="0.2">
      <c r="A83" s="39" t="s">
        <v>315</v>
      </c>
      <c r="B83" s="40" t="s">
        <v>43</v>
      </c>
      <c r="C83" s="41" t="s">
        <v>114</v>
      </c>
      <c r="D83" s="42" t="s">
        <v>44</v>
      </c>
      <c r="E83" s="43"/>
      <c r="F83" s="44">
        <v>0.12</v>
      </c>
      <c r="G83" s="45">
        <v>0.12</v>
      </c>
      <c r="H83" s="41" t="s">
        <v>2</v>
      </c>
      <c r="I83" s="46">
        <v>459.18</v>
      </c>
      <c r="J83" s="47">
        <v>459.18</v>
      </c>
      <c r="K83" s="48">
        <v>0.25</v>
      </c>
      <c r="L83" s="47">
        <v>573.98</v>
      </c>
      <c r="M83" s="46">
        <f t="shared" ref="M83:M84" si="29">ROUND(L83*G83,2)</f>
        <v>68.88</v>
      </c>
    </row>
    <row r="84" spans="1:13" ht="25.5" x14ac:dyDescent="0.2">
      <c r="A84" s="39" t="s">
        <v>27</v>
      </c>
      <c r="B84" s="40" t="s">
        <v>55</v>
      </c>
      <c r="C84" s="41" t="s">
        <v>114</v>
      </c>
      <c r="D84" s="42" t="s">
        <v>56</v>
      </c>
      <c r="E84" s="43"/>
      <c r="F84" s="44">
        <v>5</v>
      </c>
      <c r="G84" s="45">
        <v>5</v>
      </c>
      <c r="H84" s="41" t="s">
        <v>0</v>
      </c>
      <c r="I84" s="46">
        <v>34.869999999999997</v>
      </c>
      <c r="J84" s="47">
        <v>34.869999999999997</v>
      </c>
      <c r="K84" s="48">
        <v>0.25</v>
      </c>
      <c r="L84" s="47">
        <v>43.59</v>
      </c>
      <c r="M84" s="46">
        <f t="shared" si="29"/>
        <v>217.95</v>
      </c>
    </row>
    <row r="85" spans="1:13" x14ac:dyDescent="0.2">
      <c r="A85" s="26" t="s">
        <v>142</v>
      </c>
      <c r="B85" s="31" t="s">
        <v>256</v>
      </c>
      <c r="C85" s="26"/>
      <c r="D85" s="28"/>
      <c r="E85" s="28"/>
      <c r="F85" s="26"/>
      <c r="G85" s="28"/>
      <c r="H85" s="28"/>
      <c r="I85" s="28"/>
      <c r="J85" s="29"/>
      <c r="K85" s="30"/>
      <c r="L85" s="29"/>
      <c r="M85" s="29">
        <f>SUM(M86:M94)</f>
        <v>125641.01000000002</v>
      </c>
    </row>
    <row r="86" spans="1:13" ht="25.5" x14ac:dyDescent="0.2">
      <c r="A86" s="39" t="s">
        <v>257</v>
      </c>
      <c r="B86" s="40" t="s">
        <v>65</v>
      </c>
      <c r="C86" s="41" t="s">
        <v>114</v>
      </c>
      <c r="D86" s="42" t="s">
        <v>66</v>
      </c>
      <c r="E86" s="43"/>
      <c r="F86" s="44">
        <v>317</v>
      </c>
      <c r="G86" s="45">
        <v>317</v>
      </c>
      <c r="H86" s="41" t="s">
        <v>3</v>
      </c>
      <c r="I86" s="46">
        <v>248.19</v>
      </c>
      <c r="J86" s="47">
        <v>248.19</v>
      </c>
      <c r="K86" s="48">
        <v>0.25</v>
      </c>
      <c r="L86" s="47">
        <v>310.24</v>
      </c>
      <c r="M86" s="46">
        <f t="shared" ref="M86:M93" si="30">ROUND(L86*G86,2)</f>
        <v>98346.08</v>
      </c>
    </row>
    <row r="87" spans="1:13" ht="25.5" x14ac:dyDescent="0.2">
      <c r="A87" s="39" t="s">
        <v>258</v>
      </c>
      <c r="B87" s="40" t="s">
        <v>67</v>
      </c>
      <c r="C87" s="41" t="s">
        <v>114</v>
      </c>
      <c r="D87" s="42" t="s">
        <v>68</v>
      </c>
      <c r="E87" s="43"/>
      <c r="F87" s="44">
        <v>6</v>
      </c>
      <c r="G87" s="45">
        <v>6</v>
      </c>
      <c r="H87" s="41" t="s">
        <v>3</v>
      </c>
      <c r="I87" s="46">
        <v>283.45</v>
      </c>
      <c r="J87" s="47">
        <v>283.45</v>
      </c>
      <c r="K87" s="48">
        <v>0.25</v>
      </c>
      <c r="L87" s="47">
        <v>354.31</v>
      </c>
      <c r="M87" s="46">
        <f t="shared" si="30"/>
        <v>2125.86</v>
      </c>
    </row>
    <row r="88" spans="1:13" ht="25.5" x14ac:dyDescent="0.2">
      <c r="A88" s="39" t="s">
        <v>259</v>
      </c>
      <c r="B88" s="40" t="s">
        <v>35</v>
      </c>
      <c r="C88" s="41" t="s">
        <v>114</v>
      </c>
      <c r="D88" s="42" t="s">
        <v>36</v>
      </c>
      <c r="E88" s="43"/>
      <c r="F88" s="44">
        <v>148.0236776962517</v>
      </c>
      <c r="G88" s="45">
        <v>148.02000000000001</v>
      </c>
      <c r="H88" s="41" t="s">
        <v>2</v>
      </c>
      <c r="I88" s="46">
        <v>51.9</v>
      </c>
      <c r="J88" s="47">
        <v>51.9</v>
      </c>
      <c r="K88" s="48">
        <v>0.25</v>
      </c>
      <c r="L88" s="47">
        <v>64.88</v>
      </c>
      <c r="M88" s="46">
        <f t="shared" si="30"/>
        <v>9603.5400000000009</v>
      </c>
    </row>
    <row r="89" spans="1:13" ht="25.5" x14ac:dyDescent="0.2">
      <c r="A89" s="39" t="s">
        <v>260</v>
      </c>
      <c r="B89" s="40" t="s">
        <v>75</v>
      </c>
      <c r="C89" s="41" t="s">
        <v>114</v>
      </c>
      <c r="D89" s="42" t="s">
        <v>76</v>
      </c>
      <c r="E89" s="43"/>
      <c r="F89" s="44">
        <v>2</v>
      </c>
      <c r="G89" s="45">
        <v>2</v>
      </c>
      <c r="H89" s="41" t="s">
        <v>0</v>
      </c>
      <c r="I89" s="46">
        <v>626.92999999999995</v>
      </c>
      <c r="J89" s="47">
        <v>626.92999999999995</v>
      </c>
      <c r="K89" s="48">
        <v>0.25</v>
      </c>
      <c r="L89" s="47">
        <v>783.66</v>
      </c>
      <c r="M89" s="46">
        <f t="shared" si="30"/>
        <v>1567.32</v>
      </c>
    </row>
    <row r="90" spans="1:13" ht="25.5" x14ac:dyDescent="0.2">
      <c r="A90" s="39" t="s">
        <v>261</v>
      </c>
      <c r="B90" s="40" t="s">
        <v>71</v>
      </c>
      <c r="C90" s="41" t="s">
        <v>114</v>
      </c>
      <c r="D90" s="42" t="s">
        <v>72</v>
      </c>
      <c r="E90" s="43"/>
      <c r="F90" s="44">
        <v>2</v>
      </c>
      <c r="G90" s="45">
        <v>2</v>
      </c>
      <c r="H90" s="41" t="s">
        <v>0</v>
      </c>
      <c r="I90" s="46">
        <v>474.72</v>
      </c>
      <c r="J90" s="47">
        <v>474.72</v>
      </c>
      <c r="K90" s="48">
        <v>0.25</v>
      </c>
      <c r="L90" s="47">
        <v>593.4</v>
      </c>
      <c r="M90" s="46">
        <f t="shared" si="30"/>
        <v>1186.8</v>
      </c>
    </row>
    <row r="91" spans="1:13" ht="25.5" x14ac:dyDescent="0.2">
      <c r="A91" s="39" t="s">
        <v>262</v>
      </c>
      <c r="B91" s="40" t="s">
        <v>73</v>
      </c>
      <c r="C91" s="41" t="s">
        <v>114</v>
      </c>
      <c r="D91" s="42" t="s">
        <v>74</v>
      </c>
      <c r="E91" s="43"/>
      <c r="F91" s="44">
        <v>2</v>
      </c>
      <c r="G91" s="45">
        <v>2</v>
      </c>
      <c r="H91" s="41" t="s">
        <v>0</v>
      </c>
      <c r="I91" s="46">
        <v>749.72</v>
      </c>
      <c r="J91" s="47">
        <v>749.72</v>
      </c>
      <c r="K91" s="48">
        <v>0.25</v>
      </c>
      <c r="L91" s="47">
        <v>937.15</v>
      </c>
      <c r="M91" s="46">
        <f t="shared" si="30"/>
        <v>1874.3</v>
      </c>
    </row>
    <row r="92" spans="1:13" ht="38.25" x14ac:dyDescent="0.2">
      <c r="A92" s="39" t="s">
        <v>263</v>
      </c>
      <c r="B92" s="40" t="s">
        <v>69</v>
      </c>
      <c r="C92" s="41" t="s">
        <v>114</v>
      </c>
      <c r="D92" s="42" t="s">
        <v>70</v>
      </c>
      <c r="E92" s="43"/>
      <c r="F92" s="44">
        <v>5</v>
      </c>
      <c r="G92" s="45">
        <v>5</v>
      </c>
      <c r="H92" s="41" t="s">
        <v>0</v>
      </c>
      <c r="I92" s="46">
        <v>100.78</v>
      </c>
      <c r="J92" s="47">
        <v>100.78</v>
      </c>
      <c r="K92" s="48">
        <v>0.25</v>
      </c>
      <c r="L92" s="47">
        <v>125.98</v>
      </c>
      <c r="M92" s="46">
        <f t="shared" si="30"/>
        <v>629.9</v>
      </c>
    </row>
    <row r="93" spans="1:13" ht="25.5" x14ac:dyDescent="0.2">
      <c r="A93" s="39" t="s">
        <v>264</v>
      </c>
      <c r="B93" s="40" t="s">
        <v>79</v>
      </c>
      <c r="C93" s="41" t="s">
        <v>114</v>
      </c>
      <c r="D93" s="42" t="s">
        <v>80</v>
      </c>
      <c r="E93" s="43"/>
      <c r="F93" s="44">
        <v>17</v>
      </c>
      <c r="G93" s="45">
        <v>17</v>
      </c>
      <c r="H93" s="41" t="s">
        <v>0</v>
      </c>
      <c r="I93" s="46">
        <v>452.79</v>
      </c>
      <c r="J93" s="47">
        <v>452.79</v>
      </c>
      <c r="K93" s="48">
        <v>0.25</v>
      </c>
      <c r="L93" s="47">
        <v>565.99</v>
      </c>
      <c r="M93" s="46">
        <f t="shared" si="30"/>
        <v>9621.83</v>
      </c>
    </row>
    <row r="94" spans="1:13" ht="25.5" x14ac:dyDescent="0.2">
      <c r="A94" s="39" t="s">
        <v>265</v>
      </c>
      <c r="B94" s="40" t="s">
        <v>77</v>
      </c>
      <c r="C94" s="41" t="s">
        <v>114</v>
      </c>
      <c r="D94" s="42" t="s">
        <v>78</v>
      </c>
      <c r="E94" s="43"/>
      <c r="F94" s="44">
        <v>1</v>
      </c>
      <c r="G94" s="45">
        <v>1</v>
      </c>
      <c r="H94" s="41" t="s">
        <v>0</v>
      </c>
      <c r="I94" s="46">
        <v>548.29999999999995</v>
      </c>
      <c r="J94" s="47">
        <v>548.29999999999995</v>
      </c>
      <c r="K94" s="48">
        <v>0.25</v>
      </c>
      <c r="L94" s="47">
        <v>685.38</v>
      </c>
      <c r="M94" s="46">
        <f t="shared" ref="M94" si="31">ROUND(L94*G94,2)</f>
        <v>685.38</v>
      </c>
    </row>
    <row r="95" spans="1:13" x14ac:dyDescent="0.2">
      <c r="A95" s="26" t="s">
        <v>143</v>
      </c>
      <c r="B95" s="31" t="s">
        <v>266</v>
      </c>
      <c r="C95" s="26"/>
      <c r="D95" s="28"/>
      <c r="E95" s="28"/>
      <c r="F95" s="26"/>
      <c r="G95" s="28"/>
      <c r="H95" s="28"/>
      <c r="I95" s="28"/>
      <c r="J95" s="29"/>
      <c r="K95" s="30"/>
      <c r="L95" s="29"/>
      <c r="M95" s="29">
        <f>SUM(M96:M100)</f>
        <v>44321.93</v>
      </c>
    </row>
    <row r="96" spans="1:13" ht="25.5" x14ac:dyDescent="0.2">
      <c r="A96" s="39" t="s">
        <v>267</v>
      </c>
      <c r="B96" s="40" t="s">
        <v>85</v>
      </c>
      <c r="C96" s="41" t="s">
        <v>114</v>
      </c>
      <c r="D96" s="42" t="s">
        <v>86</v>
      </c>
      <c r="E96" s="43"/>
      <c r="F96" s="44">
        <v>510</v>
      </c>
      <c r="G96" s="45">
        <v>510</v>
      </c>
      <c r="H96" s="41" t="s">
        <v>3</v>
      </c>
      <c r="I96" s="46">
        <v>35.67</v>
      </c>
      <c r="J96" s="47">
        <v>35.67</v>
      </c>
      <c r="K96" s="48">
        <v>0.25</v>
      </c>
      <c r="L96" s="47">
        <v>44.59</v>
      </c>
      <c r="M96" s="46">
        <f t="shared" ref="M96:M100" si="32">ROUND(L96*G96,2)</f>
        <v>22740.9</v>
      </c>
    </row>
    <row r="97" spans="1:13" ht="25.5" x14ac:dyDescent="0.2">
      <c r="A97" s="39" t="s">
        <v>268</v>
      </c>
      <c r="B97" s="40" t="s">
        <v>87</v>
      </c>
      <c r="C97" s="41" t="s">
        <v>114</v>
      </c>
      <c r="D97" s="42" t="s">
        <v>88</v>
      </c>
      <c r="E97" s="43"/>
      <c r="F97" s="44">
        <v>17</v>
      </c>
      <c r="G97" s="45">
        <v>17</v>
      </c>
      <c r="H97" s="41" t="s">
        <v>0</v>
      </c>
      <c r="I97" s="46">
        <v>236.52</v>
      </c>
      <c r="J97" s="47">
        <v>236.52</v>
      </c>
      <c r="K97" s="48">
        <v>0.25</v>
      </c>
      <c r="L97" s="47">
        <v>295.64999999999998</v>
      </c>
      <c r="M97" s="46">
        <f t="shared" si="32"/>
        <v>5026.05</v>
      </c>
    </row>
    <row r="98" spans="1:13" x14ac:dyDescent="0.2">
      <c r="A98" s="39" t="s">
        <v>269</v>
      </c>
      <c r="B98" s="40" t="s">
        <v>89</v>
      </c>
      <c r="C98" s="41" t="s">
        <v>114</v>
      </c>
      <c r="D98" s="42" t="s">
        <v>90</v>
      </c>
      <c r="E98" s="43"/>
      <c r="F98" s="44">
        <v>17</v>
      </c>
      <c r="G98" s="45">
        <v>17</v>
      </c>
      <c r="H98" s="41" t="s">
        <v>0</v>
      </c>
      <c r="I98" s="46">
        <v>18.7</v>
      </c>
      <c r="J98" s="47">
        <v>18.7</v>
      </c>
      <c r="K98" s="48">
        <v>0.25</v>
      </c>
      <c r="L98" s="47">
        <v>23.38</v>
      </c>
      <c r="M98" s="46">
        <f t="shared" si="32"/>
        <v>397.46</v>
      </c>
    </row>
    <row r="99" spans="1:13" ht="25.5" x14ac:dyDescent="0.2">
      <c r="A99" s="39" t="s">
        <v>270</v>
      </c>
      <c r="B99" s="40" t="s">
        <v>83</v>
      </c>
      <c r="C99" s="41" t="s">
        <v>114</v>
      </c>
      <c r="D99" s="42" t="s">
        <v>84</v>
      </c>
      <c r="E99" s="43"/>
      <c r="F99" s="44">
        <v>17</v>
      </c>
      <c r="G99" s="45">
        <v>17</v>
      </c>
      <c r="H99" s="41" t="s">
        <v>0</v>
      </c>
      <c r="I99" s="46">
        <v>536.75</v>
      </c>
      <c r="J99" s="47">
        <v>536.75</v>
      </c>
      <c r="K99" s="48">
        <v>0.25</v>
      </c>
      <c r="L99" s="47">
        <v>670.94</v>
      </c>
      <c r="M99" s="46">
        <f t="shared" si="32"/>
        <v>11405.98</v>
      </c>
    </row>
    <row r="100" spans="1:13" ht="38.25" x14ac:dyDescent="0.2">
      <c r="A100" s="39" t="s">
        <v>271</v>
      </c>
      <c r="B100" s="40" t="s">
        <v>91</v>
      </c>
      <c r="C100" s="41" t="s">
        <v>114</v>
      </c>
      <c r="D100" s="42" t="s">
        <v>92</v>
      </c>
      <c r="E100" s="43"/>
      <c r="F100" s="44">
        <v>1</v>
      </c>
      <c r="G100" s="45">
        <v>1</v>
      </c>
      <c r="H100" s="41" t="s">
        <v>0</v>
      </c>
      <c r="I100" s="46">
        <v>3801.23</v>
      </c>
      <c r="J100" s="47">
        <v>3801.23</v>
      </c>
      <c r="K100" s="48">
        <v>0.25</v>
      </c>
      <c r="L100" s="47">
        <v>4751.54</v>
      </c>
      <c r="M100" s="46">
        <f t="shared" si="32"/>
        <v>4751.54</v>
      </c>
    </row>
    <row r="101" spans="1:13" x14ac:dyDescent="0.2">
      <c r="A101" s="26" t="s">
        <v>144</v>
      </c>
      <c r="B101" s="31" t="s">
        <v>272</v>
      </c>
      <c r="C101" s="26"/>
      <c r="D101" s="28"/>
      <c r="E101" s="28"/>
      <c r="F101" s="26"/>
      <c r="G101" s="28"/>
      <c r="H101" s="28"/>
      <c r="I101" s="28"/>
      <c r="J101" s="29"/>
      <c r="K101" s="30"/>
      <c r="L101" s="29"/>
      <c r="M101" s="29">
        <f>SUM(M102:M108)</f>
        <v>27357.05</v>
      </c>
    </row>
    <row r="102" spans="1:13" ht="25.5" x14ac:dyDescent="0.2">
      <c r="A102" s="39" t="s">
        <v>273</v>
      </c>
      <c r="B102" s="40" t="s">
        <v>167</v>
      </c>
      <c r="C102" s="32" t="s">
        <v>176</v>
      </c>
      <c r="D102" s="42" t="s">
        <v>178</v>
      </c>
      <c r="E102" s="43"/>
      <c r="F102" s="44">
        <v>1</v>
      </c>
      <c r="G102" s="45">
        <v>1</v>
      </c>
      <c r="H102" s="41" t="s">
        <v>175</v>
      </c>
      <c r="I102" s="46">
        <v>2088.3200000000002</v>
      </c>
      <c r="J102" s="47">
        <v>2088.3200000000002</v>
      </c>
      <c r="K102" s="48">
        <v>0.25</v>
      </c>
      <c r="L102" s="47">
        <v>2610.4</v>
      </c>
      <c r="M102" s="46">
        <f t="shared" ref="M102:M110" si="33">ROUND(L102*G102,2)</f>
        <v>2610.4</v>
      </c>
    </row>
    <row r="103" spans="1:13" ht="25.5" x14ac:dyDescent="0.2">
      <c r="A103" s="39" t="s">
        <v>274</v>
      </c>
      <c r="B103" s="40" t="s">
        <v>168</v>
      </c>
      <c r="C103" s="32" t="s">
        <v>176</v>
      </c>
      <c r="D103" s="42" t="s">
        <v>177</v>
      </c>
      <c r="E103" s="43"/>
      <c r="F103" s="44">
        <v>1</v>
      </c>
      <c r="G103" s="45">
        <v>1</v>
      </c>
      <c r="H103" s="41" t="s">
        <v>175</v>
      </c>
      <c r="I103" s="46">
        <v>2088.3200000000002</v>
      </c>
      <c r="J103" s="47">
        <v>2088.3200000000002</v>
      </c>
      <c r="K103" s="48">
        <v>0.25</v>
      </c>
      <c r="L103" s="47">
        <v>2610.4</v>
      </c>
      <c r="M103" s="46">
        <f t="shared" si="33"/>
        <v>2610.4</v>
      </c>
    </row>
    <row r="104" spans="1:13" ht="38.25" x14ac:dyDescent="0.2">
      <c r="A104" s="39" t="s">
        <v>275</v>
      </c>
      <c r="B104" s="40" t="s">
        <v>179</v>
      </c>
      <c r="C104" s="32" t="s">
        <v>176</v>
      </c>
      <c r="D104" s="42" t="s">
        <v>180</v>
      </c>
      <c r="E104" s="43"/>
      <c r="F104" s="44">
        <v>1</v>
      </c>
      <c r="G104" s="45">
        <v>1</v>
      </c>
      <c r="H104" s="41" t="s">
        <v>175</v>
      </c>
      <c r="I104" s="46">
        <v>2270.98</v>
      </c>
      <c r="J104" s="47">
        <v>2270.98</v>
      </c>
      <c r="K104" s="48">
        <v>0.25</v>
      </c>
      <c r="L104" s="47">
        <v>2838.73</v>
      </c>
      <c r="M104" s="46">
        <f t="shared" si="33"/>
        <v>2838.73</v>
      </c>
    </row>
    <row r="105" spans="1:13" ht="38.25" x14ac:dyDescent="0.2">
      <c r="A105" s="39" t="s">
        <v>276</v>
      </c>
      <c r="B105" s="40" t="s">
        <v>182</v>
      </c>
      <c r="C105" s="32" t="s">
        <v>176</v>
      </c>
      <c r="D105" s="42" t="s">
        <v>181</v>
      </c>
      <c r="E105" s="43"/>
      <c r="F105" s="44">
        <v>1</v>
      </c>
      <c r="G105" s="45">
        <v>1</v>
      </c>
      <c r="H105" s="41" t="s">
        <v>175</v>
      </c>
      <c r="I105" s="46">
        <v>3132.48</v>
      </c>
      <c r="J105" s="47">
        <v>3132.48</v>
      </c>
      <c r="K105" s="48">
        <v>0.25</v>
      </c>
      <c r="L105" s="47">
        <v>3915.6</v>
      </c>
      <c r="M105" s="46">
        <f t="shared" si="33"/>
        <v>3915.6</v>
      </c>
    </row>
    <row r="106" spans="1:13" ht="25.5" x14ac:dyDescent="0.2">
      <c r="A106" s="39" t="s">
        <v>277</v>
      </c>
      <c r="B106" s="40" t="s">
        <v>183</v>
      </c>
      <c r="C106" s="32" t="s">
        <v>176</v>
      </c>
      <c r="D106" s="42" t="s">
        <v>184</v>
      </c>
      <c r="E106" s="43"/>
      <c r="F106" s="44">
        <v>1</v>
      </c>
      <c r="G106" s="45">
        <v>1</v>
      </c>
      <c r="H106" s="41" t="s">
        <v>175</v>
      </c>
      <c r="I106" s="46">
        <v>2088.3200000000002</v>
      </c>
      <c r="J106" s="47">
        <v>2088.3200000000002</v>
      </c>
      <c r="K106" s="48">
        <v>0.25</v>
      </c>
      <c r="L106" s="47">
        <v>2610.4</v>
      </c>
      <c r="M106" s="46">
        <f t="shared" si="33"/>
        <v>2610.4</v>
      </c>
    </row>
    <row r="107" spans="1:13" ht="102" x14ac:dyDescent="0.2">
      <c r="A107" s="39" t="s">
        <v>278</v>
      </c>
      <c r="B107" s="40" t="s">
        <v>162</v>
      </c>
      <c r="C107" s="41" t="s">
        <v>151</v>
      </c>
      <c r="D107" s="42" t="s">
        <v>291</v>
      </c>
      <c r="E107" s="43" t="s">
        <v>188</v>
      </c>
      <c r="F107" s="44">
        <v>33</v>
      </c>
      <c r="G107" s="45">
        <v>33</v>
      </c>
      <c r="H107" s="41" t="s">
        <v>0</v>
      </c>
      <c r="I107" s="46">
        <v>154.07</v>
      </c>
      <c r="J107" s="47">
        <v>154.07</v>
      </c>
      <c r="K107" s="48">
        <v>0.25</v>
      </c>
      <c r="L107" s="47">
        <v>192.59</v>
      </c>
      <c r="M107" s="46">
        <f t="shared" si="33"/>
        <v>6355.47</v>
      </c>
    </row>
    <row r="108" spans="1:13" ht="63.75" x14ac:dyDescent="0.2">
      <c r="A108" s="39" t="s">
        <v>279</v>
      </c>
      <c r="B108" s="40" t="s">
        <v>185</v>
      </c>
      <c r="C108" s="32" t="s">
        <v>176</v>
      </c>
      <c r="D108" s="42" t="s">
        <v>189</v>
      </c>
      <c r="E108" s="43"/>
      <c r="F108" s="44">
        <v>1</v>
      </c>
      <c r="G108" s="45">
        <v>1</v>
      </c>
      <c r="H108" s="41" t="s">
        <v>175</v>
      </c>
      <c r="I108" s="46">
        <v>5132.84</v>
      </c>
      <c r="J108" s="47">
        <v>5132.84</v>
      </c>
      <c r="K108" s="48">
        <v>0.25</v>
      </c>
      <c r="L108" s="47">
        <v>6416.05</v>
      </c>
      <c r="M108" s="46">
        <f t="shared" si="33"/>
        <v>6416.05</v>
      </c>
    </row>
    <row r="109" spans="1:13" x14ac:dyDescent="0.2">
      <c r="A109" s="26" t="s">
        <v>145</v>
      </c>
      <c r="B109" s="31" t="s">
        <v>299</v>
      </c>
      <c r="C109" s="26"/>
      <c r="D109" s="28"/>
      <c r="E109" s="28"/>
      <c r="F109" s="26"/>
      <c r="G109" s="28"/>
      <c r="H109" s="28"/>
      <c r="I109" s="28"/>
      <c r="J109" s="29"/>
      <c r="K109" s="30"/>
      <c r="L109" s="29"/>
      <c r="M109" s="29">
        <f>SUM(M110:M111)</f>
        <v>1811.28</v>
      </c>
    </row>
    <row r="110" spans="1:13" ht="25.5" x14ac:dyDescent="0.2">
      <c r="A110" s="39" t="s">
        <v>280</v>
      </c>
      <c r="B110" s="40" t="s">
        <v>186</v>
      </c>
      <c r="C110" s="32" t="s">
        <v>176</v>
      </c>
      <c r="D110" s="42" t="s">
        <v>187</v>
      </c>
      <c r="E110" s="43"/>
      <c r="F110" s="44">
        <v>1</v>
      </c>
      <c r="G110" s="45">
        <v>1</v>
      </c>
      <c r="H110" s="41" t="s">
        <v>175</v>
      </c>
      <c r="I110" s="46">
        <v>334.38</v>
      </c>
      <c r="J110" s="47">
        <v>334.38</v>
      </c>
      <c r="K110" s="48">
        <v>0.25</v>
      </c>
      <c r="L110" s="47">
        <v>417.98</v>
      </c>
      <c r="M110" s="46">
        <f t="shared" si="33"/>
        <v>417.98</v>
      </c>
    </row>
    <row r="111" spans="1:13" ht="63.75" x14ac:dyDescent="0.2">
      <c r="A111" s="39" t="s">
        <v>300</v>
      </c>
      <c r="B111" s="40" t="s">
        <v>24</v>
      </c>
      <c r="C111" s="32" t="s">
        <v>114</v>
      </c>
      <c r="D111" s="42" t="s">
        <v>308</v>
      </c>
      <c r="E111" s="43"/>
      <c r="F111" s="44">
        <v>10</v>
      </c>
      <c r="G111" s="45">
        <v>10</v>
      </c>
      <c r="H111" s="41" t="s">
        <v>4</v>
      </c>
      <c r="I111" s="46">
        <v>111.46</v>
      </c>
      <c r="J111" s="47">
        <v>111.46</v>
      </c>
      <c r="K111" s="48">
        <v>0.25</v>
      </c>
      <c r="L111" s="47">
        <v>139.33000000000001</v>
      </c>
      <c r="M111" s="46">
        <f t="shared" ref="M111" si="34">ROUND(L111*G111,2)</f>
        <v>1393.3</v>
      </c>
    </row>
    <row r="112" spans="1:13" x14ac:dyDescent="0.2">
      <c r="A112" s="50" t="s">
        <v>281</v>
      </c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49">
        <f>SUM(M7:M111)/2</f>
        <v>566396.5</v>
      </c>
    </row>
    <row r="113" spans="6:6" x14ac:dyDescent="0.2">
      <c r="F113" s="34"/>
    </row>
    <row r="114" spans="6:6" x14ac:dyDescent="0.2">
      <c r="F114" s="34"/>
    </row>
    <row r="115" spans="6:6" x14ac:dyDescent="0.2">
      <c r="F115" s="34"/>
    </row>
    <row r="116" spans="6:6" x14ac:dyDescent="0.2">
      <c r="F116" s="34"/>
    </row>
    <row r="117" spans="6:6" x14ac:dyDescent="0.2">
      <c r="F117" s="34"/>
    </row>
    <row r="118" spans="6:6" x14ac:dyDescent="0.2">
      <c r="F118" s="34"/>
    </row>
    <row r="119" spans="6:6" x14ac:dyDescent="0.2">
      <c r="F119" s="34"/>
    </row>
    <row r="120" spans="6:6" x14ac:dyDescent="0.2">
      <c r="F120" s="34"/>
    </row>
    <row r="121" spans="6:6" x14ac:dyDescent="0.2">
      <c r="F121" s="34"/>
    </row>
    <row r="122" spans="6:6" x14ac:dyDescent="0.2">
      <c r="F122" s="34"/>
    </row>
    <row r="123" spans="6:6" x14ac:dyDescent="0.2">
      <c r="F123" s="34"/>
    </row>
    <row r="124" spans="6:6" x14ac:dyDescent="0.2">
      <c r="F124" s="34"/>
    </row>
    <row r="125" spans="6:6" x14ac:dyDescent="0.2">
      <c r="F125" s="34"/>
    </row>
    <row r="126" spans="6:6" x14ac:dyDescent="0.2">
      <c r="F126" s="34"/>
    </row>
    <row r="127" spans="6:6" x14ac:dyDescent="0.2">
      <c r="F127" s="34"/>
    </row>
    <row r="128" spans="6:6" x14ac:dyDescent="0.2">
      <c r="F128" s="34"/>
    </row>
    <row r="129" spans="6:6" x14ac:dyDescent="0.2">
      <c r="F129" s="34"/>
    </row>
    <row r="130" spans="6:6" x14ac:dyDescent="0.2">
      <c r="F130" s="34"/>
    </row>
    <row r="131" spans="6:6" x14ac:dyDescent="0.2">
      <c r="F131" s="34"/>
    </row>
    <row r="132" spans="6:6" x14ac:dyDescent="0.2">
      <c r="F132" s="34"/>
    </row>
    <row r="133" spans="6:6" x14ac:dyDescent="0.2">
      <c r="F133" s="34"/>
    </row>
    <row r="134" spans="6:6" x14ac:dyDescent="0.2">
      <c r="F134" s="34"/>
    </row>
    <row r="135" spans="6:6" x14ac:dyDescent="0.2">
      <c r="F135" s="34"/>
    </row>
    <row r="136" spans="6:6" x14ac:dyDescent="0.2">
      <c r="F136" s="34"/>
    </row>
    <row r="137" spans="6:6" x14ac:dyDescent="0.2">
      <c r="F137" s="34"/>
    </row>
    <row r="138" spans="6:6" x14ac:dyDescent="0.2">
      <c r="F138" s="34"/>
    </row>
    <row r="139" spans="6:6" x14ac:dyDescent="0.2">
      <c r="F139" s="34"/>
    </row>
    <row r="140" spans="6:6" x14ac:dyDescent="0.2">
      <c r="F140" s="34"/>
    </row>
    <row r="141" spans="6:6" x14ac:dyDescent="0.2">
      <c r="F141" s="34"/>
    </row>
    <row r="142" spans="6:6" x14ac:dyDescent="0.2">
      <c r="F142" s="34"/>
    </row>
    <row r="143" spans="6:6" x14ac:dyDescent="0.2">
      <c r="F143" s="34"/>
    </row>
    <row r="144" spans="6:6" x14ac:dyDescent="0.2">
      <c r="F144" s="34"/>
    </row>
    <row r="145" spans="6:6" x14ac:dyDescent="0.2">
      <c r="F145" s="34"/>
    </row>
    <row r="146" spans="6:6" x14ac:dyDescent="0.2">
      <c r="F146" s="34"/>
    </row>
    <row r="147" spans="6:6" x14ac:dyDescent="0.2">
      <c r="F147" s="34"/>
    </row>
    <row r="148" spans="6:6" x14ac:dyDescent="0.2">
      <c r="F148" s="34"/>
    </row>
    <row r="149" spans="6:6" x14ac:dyDescent="0.2">
      <c r="F149" s="34"/>
    </row>
    <row r="150" spans="6:6" x14ac:dyDescent="0.2">
      <c r="F150" s="34"/>
    </row>
    <row r="151" spans="6:6" x14ac:dyDescent="0.2">
      <c r="F151" s="34"/>
    </row>
    <row r="152" spans="6:6" x14ac:dyDescent="0.2">
      <c r="F152" s="34"/>
    </row>
    <row r="153" spans="6:6" x14ac:dyDescent="0.2">
      <c r="F153" s="34"/>
    </row>
    <row r="154" spans="6:6" x14ac:dyDescent="0.2">
      <c r="F154" s="34"/>
    </row>
    <row r="155" spans="6:6" x14ac:dyDescent="0.2">
      <c r="F155" s="34"/>
    </row>
    <row r="156" spans="6:6" x14ac:dyDescent="0.2">
      <c r="F156" s="34"/>
    </row>
    <row r="157" spans="6:6" x14ac:dyDescent="0.2">
      <c r="F157" s="34"/>
    </row>
    <row r="158" spans="6:6" x14ac:dyDescent="0.2">
      <c r="F158" s="34"/>
    </row>
    <row r="159" spans="6:6" x14ac:dyDescent="0.2">
      <c r="F159" s="34"/>
    </row>
    <row r="160" spans="6:6" x14ac:dyDescent="0.2">
      <c r="F160" s="34"/>
    </row>
    <row r="161" spans="6:6" x14ac:dyDescent="0.2">
      <c r="F161" s="34"/>
    </row>
    <row r="162" spans="6:6" x14ac:dyDescent="0.2">
      <c r="F162" s="34"/>
    </row>
    <row r="163" spans="6:6" x14ac:dyDescent="0.2">
      <c r="F163" s="34"/>
    </row>
    <row r="164" spans="6:6" x14ac:dyDescent="0.2">
      <c r="F164" s="34"/>
    </row>
    <row r="165" spans="6:6" x14ac:dyDescent="0.2">
      <c r="F165" s="34"/>
    </row>
    <row r="166" spans="6:6" x14ac:dyDescent="0.2">
      <c r="F166" s="34"/>
    </row>
    <row r="167" spans="6:6" x14ac:dyDescent="0.2">
      <c r="F167" s="34"/>
    </row>
    <row r="168" spans="6:6" x14ac:dyDescent="0.2">
      <c r="F168" s="34"/>
    </row>
    <row r="169" spans="6:6" x14ac:dyDescent="0.2">
      <c r="F169" s="34"/>
    </row>
    <row r="170" spans="6:6" x14ac:dyDescent="0.2">
      <c r="F170" s="34"/>
    </row>
    <row r="171" spans="6:6" x14ac:dyDescent="0.2">
      <c r="F171" s="34"/>
    </row>
    <row r="172" spans="6:6" x14ac:dyDescent="0.2">
      <c r="F172" s="34"/>
    </row>
    <row r="173" spans="6:6" x14ac:dyDescent="0.2">
      <c r="F173" s="34"/>
    </row>
    <row r="174" spans="6:6" x14ac:dyDescent="0.2">
      <c r="F174" s="34"/>
    </row>
    <row r="175" spans="6:6" x14ac:dyDescent="0.2">
      <c r="F175" s="34"/>
    </row>
    <row r="176" spans="6:6" x14ac:dyDescent="0.2">
      <c r="F176" s="34"/>
    </row>
    <row r="177" spans="6:6" x14ac:dyDescent="0.2">
      <c r="F177" s="34"/>
    </row>
    <row r="178" spans="6:6" x14ac:dyDescent="0.2">
      <c r="F178" s="34"/>
    </row>
    <row r="179" spans="6:6" x14ac:dyDescent="0.2">
      <c r="F179" s="34"/>
    </row>
    <row r="180" spans="6:6" x14ac:dyDescent="0.2">
      <c r="F180" s="34"/>
    </row>
    <row r="181" spans="6:6" x14ac:dyDescent="0.2">
      <c r="F181" s="34"/>
    </row>
    <row r="182" spans="6:6" x14ac:dyDescent="0.2">
      <c r="F182" s="34"/>
    </row>
    <row r="183" spans="6:6" x14ac:dyDescent="0.2">
      <c r="F183" s="34"/>
    </row>
    <row r="184" spans="6:6" x14ac:dyDescent="0.2">
      <c r="F184" s="34"/>
    </row>
    <row r="185" spans="6:6" x14ac:dyDescent="0.2">
      <c r="F185" s="34"/>
    </row>
    <row r="186" spans="6:6" x14ac:dyDescent="0.2">
      <c r="F186" s="34"/>
    </row>
    <row r="187" spans="6:6" x14ac:dyDescent="0.2">
      <c r="F187" s="34"/>
    </row>
    <row r="188" spans="6:6" x14ac:dyDescent="0.2">
      <c r="F188" s="34"/>
    </row>
    <row r="189" spans="6:6" x14ac:dyDescent="0.2">
      <c r="F189" s="34"/>
    </row>
    <row r="190" spans="6:6" x14ac:dyDescent="0.2">
      <c r="F190" s="34"/>
    </row>
    <row r="191" spans="6:6" x14ac:dyDescent="0.2">
      <c r="F191" s="34"/>
    </row>
    <row r="192" spans="6:6" x14ac:dyDescent="0.2">
      <c r="F192" s="34"/>
    </row>
    <row r="193" spans="6:6" x14ac:dyDescent="0.2">
      <c r="F193" s="34"/>
    </row>
    <row r="194" spans="6:6" x14ac:dyDescent="0.2">
      <c r="F194" s="34"/>
    </row>
    <row r="195" spans="6:6" x14ac:dyDescent="0.2">
      <c r="F195" s="34"/>
    </row>
    <row r="196" spans="6:6" x14ac:dyDescent="0.2">
      <c r="F196" s="34"/>
    </row>
    <row r="197" spans="6:6" x14ac:dyDescent="0.2">
      <c r="F197" s="34"/>
    </row>
    <row r="198" spans="6:6" x14ac:dyDescent="0.2">
      <c r="F198" s="34"/>
    </row>
    <row r="199" spans="6:6" x14ac:dyDescent="0.2">
      <c r="F199" s="34"/>
    </row>
    <row r="200" spans="6:6" x14ac:dyDescent="0.2">
      <c r="F200" s="34"/>
    </row>
    <row r="201" spans="6:6" x14ac:dyDescent="0.2">
      <c r="F201" s="34"/>
    </row>
    <row r="202" spans="6:6" x14ac:dyDescent="0.2">
      <c r="F202" s="34"/>
    </row>
    <row r="203" spans="6:6" x14ac:dyDescent="0.2">
      <c r="F203" s="34"/>
    </row>
    <row r="204" spans="6:6" x14ac:dyDescent="0.2">
      <c r="F204" s="34"/>
    </row>
    <row r="205" spans="6:6" x14ac:dyDescent="0.2">
      <c r="F205" s="34"/>
    </row>
    <row r="206" spans="6:6" x14ac:dyDescent="0.2">
      <c r="F206" s="34"/>
    </row>
    <row r="207" spans="6:6" x14ac:dyDescent="0.2">
      <c r="F207" s="34"/>
    </row>
    <row r="208" spans="6:6" x14ac:dyDescent="0.2">
      <c r="F208" s="34"/>
    </row>
    <row r="209" spans="6:6" x14ac:dyDescent="0.2">
      <c r="F209" s="34"/>
    </row>
    <row r="210" spans="6:6" x14ac:dyDescent="0.2">
      <c r="F210" s="34"/>
    </row>
    <row r="211" spans="6:6" x14ac:dyDescent="0.2">
      <c r="F211" s="34"/>
    </row>
    <row r="212" spans="6:6" x14ac:dyDescent="0.2">
      <c r="F212" s="34"/>
    </row>
    <row r="213" spans="6:6" x14ac:dyDescent="0.2">
      <c r="F213" s="34"/>
    </row>
    <row r="214" spans="6:6" x14ac:dyDescent="0.2">
      <c r="F214" s="34"/>
    </row>
    <row r="215" spans="6:6" x14ac:dyDescent="0.2">
      <c r="F215" s="34"/>
    </row>
    <row r="216" spans="6:6" x14ac:dyDescent="0.2">
      <c r="F216" s="34"/>
    </row>
    <row r="217" spans="6:6" x14ac:dyDescent="0.2">
      <c r="F217" s="34"/>
    </row>
    <row r="218" spans="6:6" x14ac:dyDescent="0.2">
      <c r="F218" s="34"/>
    </row>
    <row r="219" spans="6:6" x14ac:dyDescent="0.2">
      <c r="F219" s="34"/>
    </row>
    <row r="220" spans="6:6" x14ac:dyDescent="0.2">
      <c r="F220" s="34"/>
    </row>
    <row r="221" spans="6:6" x14ac:dyDescent="0.2">
      <c r="F221" s="34"/>
    </row>
    <row r="222" spans="6:6" x14ac:dyDescent="0.2">
      <c r="F222" s="34"/>
    </row>
    <row r="223" spans="6:6" x14ac:dyDescent="0.2">
      <c r="F223" s="34"/>
    </row>
    <row r="224" spans="6:6" x14ac:dyDescent="0.2">
      <c r="F224" s="34"/>
    </row>
    <row r="225" spans="6:6" x14ac:dyDescent="0.2">
      <c r="F225" s="34"/>
    </row>
    <row r="226" spans="6:6" x14ac:dyDescent="0.2">
      <c r="F226" s="34"/>
    </row>
    <row r="227" spans="6:6" x14ac:dyDescent="0.2">
      <c r="F227" s="34"/>
    </row>
    <row r="228" spans="6:6" x14ac:dyDescent="0.2">
      <c r="F228" s="34"/>
    </row>
    <row r="229" spans="6:6" x14ac:dyDescent="0.2">
      <c r="F229" s="34"/>
    </row>
    <row r="230" spans="6:6" x14ac:dyDescent="0.2">
      <c r="F230" s="34"/>
    </row>
    <row r="231" spans="6:6" x14ac:dyDescent="0.2">
      <c r="F231" s="34"/>
    </row>
    <row r="232" spans="6:6" x14ac:dyDescent="0.2">
      <c r="F232" s="34"/>
    </row>
    <row r="233" spans="6:6" x14ac:dyDescent="0.2">
      <c r="F233" s="34"/>
    </row>
    <row r="234" spans="6:6" x14ac:dyDescent="0.2">
      <c r="F234" s="34"/>
    </row>
    <row r="235" spans="6:6" x14ac:dyDescent="0.2">
      <c r="F235" s="34"/>
    </row>
    <row r="236" spans="6:6" x14ac:dyDescent="0.2">
      <c r="F236" s="34"/>
    </row>
    <row r="237" spans="6:6" x14ac:dyDescent="0.2">
      <c r="F237" s="34"/>
    </row>
    <row r="238" spans="6:6" x14ac:dyDescent="0.2">
      <c r="F238" s="34"/>
    </row>
    <row r="239" spans="6:6" x14ac:dyDescent="0.2">
      <c r="F239" s="34"/>
    </row>
    <row r="240" spans="6:6" x14ac:dyDescent="0.2">
      <c r="F240" s="34"/>
    </row>
    <row r="241" spans="6:6" x14ac:dyDescent="0.2">
      <c r="F241" s="34"/>
    </row>
    <row r="242" spans="6:6" x14ac:dyDescent="0.2">
      <c r="F242" s="34"/>
    </row>
    <row r="243" spans="6:6" x14ac:dyDescent="0.2">
      <c r="F243" s="34"/>
    </row>
    <row r="244" spans="6:6" x14ac:dyDescent="0.2">
      <c r="F244" s="34"/>
    </row>
    <row r="245" spans="6:6" x14ac:dyDescent="0.2">
      <c r="F245" s="34"/>
    </row>
    <row r="246" spans="6:6" x14ac:dyDescent="0.2">
      <c r="F246" s="34"/>
    </row>
    <row r="247" spans="6:6" x14ac:dyDescent="0.2">
      <c r="F247" s="34"/>
    </row>
    <row r="248" spans="6:6" x14ac:dyDescent="0.2">
      <c r="F248" s="34"/>
    </row>
    <row r="249" spans="6:6" x14ac:dyDescent="0.2">
      <c r="F249" s="34"/>
    </row>
    <row r="250" spans="6:6" x14ac:dyDescent="0.2">
      <c r="F250" s="34"/>
    </row>
    <row r="251" spans="6:6" x14ac:dyDescent="0.2">
      <c r="F251" s="34"/>
    </row>
    <row r="252" spans="6:6" x14ac:dyDescent="0.2">
      <c r="F252" s="34"/>
    </row>
    <row r="253" spans="6:6" x14ac:dyDescent="0.2">
      <c r="F253" s="34"/>
    </row>
    <row r="254" spans="6:6" x14ac:dyDescent="0.2">
      <c r="F254" s="34"/>
    </row>
    <row r="255" spans="6:6" x14ac:dyDescent="0.2">
      <c r="F255" s="34"/>
    </row>
    <row r="256" spans="6:6" x14ac:dyDescent="0.2">
      <c r="F256" s="34"/>
    </row>
    <row r="257" spans="6:6" x14ac:dyDescent="0.2">
      <c r="F257" s="34"/>
    </row>
    <row r="258" spans="6:6" x14ac:dyDescent="0.2">
      <c r="F258" s="34"/>
    </row>
    <row r="259" spans="6:6" x14ac:dyDescent="0.2">
      <c r="F259" s="34"/>
    </row>
    <row r="260" spans="6:6" x14ac:dyDescent="0.2">
      <c r="F260" s="34"/>
    </row>
    <row r="261" spans="6:6" x14ac:dyDescent="0.2">
      <c r="F261" s="34"/>
    </row>
    <row r="262" spans="6:6" x14ac:dyDescent="0.2">
      <c r="F262" s="34"/>
    </row>
    <row r="263" spans="6:6" x14ac:dyDescent="0.2">
      <c r="F263" s="34"/>
    </row>
    <row r="264" spans="6:6" x14ac:dyDescent="0.2">
      <c r="F264" s="34"/>
    </row>
    <row r="265" spans="6:6" x14ac:dyDescent="0.2">
      <c r="F265" s="34"/>
    </row>
    <row r="266" spans="6:6" x14ac:dyDescent="0.2">
      <c r="F266" s="34"/>
    </row>
    <row r="267" spans="6:6" x14ac:dyDescent="0.2">
      <c r="F267" s="34"/>
    </row>
    <row r="268" spans="6:6" x14ac:dyDescent="0.2">
      <c r="F268" s="34"/>
    </row>
    <row r="269" spans="6:6" x14ac:dyDescent="0.2">
      <c r="F269" s="34"/>
    </row>
    <row r="270" spans="6:6" x14ac:dyDescent="0.2">
      <c r="F270" s="34"/>
    </row>
    <row r="271" spans="6:6" x14ac:dyDescent="0.2">
      <c r="F271" s="34"/>
    </row>
    <row r="272" spans="6:6" x14ac:dyDescent="0.2">
      <c r="F272" s="34"/>
    </row>
    <row r="273" spans="6:6" x14ac:dyDescent="0.2">
      <c r="F273" s="34"/>
    </row>
    <row r="274" spans="6:6" x14ac:dyDescent="0.2">
      <c r="F274" s="34"/>
    </row>
    <row r="275" spans="6:6" x14ac:dyDescent="0.2">
      <c r="F275" s="34"/>
    </row>
    <row r="276" spans="6:6" x14ac:dyDescent="0.2">
      <c r="F276" s="34"/>
    </row>
    <row r="277" spans="6:6" x14ac:dyDescent="0.2">
      <c r="F277" s="34"/>
    </row>
    <row r="278" spans="6:6" x14ac:dyDescent="0.2">
      <c r="F278" s="34"/>
    </row>
    <row r="279" spans="6:6" x14ac:dyDescent="0.2">
      <c r="F279" s="34"/>
    </row>
    <row r="280" spans="6:6" x14ac:dyDescent="0.2">
      <c r="F280" s="34"/>
    </row>
    <row r="281" spans="6:6" x14ac:dyDescent="0.2">
      <c r="F281" s="34"/>
    </row>
    <row r="282" spans="6:6" x14ac:dyDescent="0.2">
      <c r="F282" s="34"/>
    </row>
    <row r="283" spans="6:6" x14ac:dyDescent="0.2">
      <c r="F283" s="34"/>
    </row>
    <row r="284" spans="6:6" x14ac:dyDescent="0.2">
      <c r="F284" s="34"/>
    </row>
    <row r="285" spans="6:6" x14ac:dyDescent="0.2">
      <c r="F285" s="34"/>
    </row>
    <row r="286" spans="6:6" x14ac:dyDescent="0.2">
      <c r="F286" s="34"/>
    </row>
    <row r="287" spans="6:6" x14ac:dyDescent="0.2">
      <c r="F287" s="34"/>
    </row>
    <row r="288" spans="6:6" x14ac:dyDescent="0.2">
      <c r="F288" s="34"/>
    </row>
    <row r="289" spans="6:6" x14ac:dyDescent="0.2">
      <c r="F289" s="34"/>
    </row>
    <row r="290" spans="6:6" x14ac:dyDescent="0.2">
      <c r="F290" s="34"/>
    </row>
    <row r="291" spans="6:6" x14ac:dyDescent="0.2">
      <c r="F291" s="34"/>
    </row>
    <row r="292" spans="6:6" x14ac:dyDescent="0.2">
      <c r="F292" s="34"/>
    </row>
    <row r="293" spans="6:6" x14ac:dyDescent="0.2">
      <c r="F293" s="34"/>
    </row>
    <row r="294" spans="6:6" x14ac:dyDescent="0.2">
      <c r="F294" s="34"/>
    </row>
    <row r="295" spans="6:6" x14ac:dyDescent="0.2">
      <c r="F295" s="34"/>
    </row>
    <row r="296" spans="6:6" x14ac:dyDescent="0.2">
      <c r="F296" s="34"/>
    </row>
    <row r="297" spans="6:6" x14ac:dyDescent="0.2">
      <c r="F297" s="34"/>
    </row>
    <row r="298" spans="6:6" x14ac:dyDescent="0.2">
      <c r="F298" s="34"/>
    </row>
    <row r="299" spans="6:6" x14ac:dyDescent="0.2">
      <c r="F299" s="34"/>
    </row>
    <row r="300" spans="6:6" x14ac:dyDescent="0.2">
      <c r="F300" s="34"/>
    </row>
    <row r="301" spans="6:6" x14ac:dyDescent="0.2">
      <c r="F301" s="34"/>
    </row>
    <row r="302" spans="6:6" x14ac:dyDescent="0.2">
      <c r="F302" s="34"/>
    </row>
    <row r="303" spans="6:6" x14ac:dyDescent="0.2">
      <c r="F303" s="34"/>
    </row>
    <row r="304" spans="6:6" x14ac:dyDescent="0.2">
      <c r="F304" s="34"/>
    </row>
    <row r="305" spans="6:6" x14ac:dyDescent="0.2">
      <c r="F305" s="34"/>
    </row>
    <row r="306" spans="6:6" x14ac:dyDescent="0.2">
      <c r="F306" s="34"/>
    </row>
    <row r="307" spans="6:6" x14ac:dyDescent="0.2">
      <c r="F307" s="34"/>
    </row>
    <row r="308" spans="6:6" x14ac:dyDescent="0.2">
      <c r="F308" s="34"/>
    </row>
    <row r="309" spans="6:6" x14ac:dyDescent="0.2">
      <c r="F309" s="34"/>
    </row>
    <row r="310" spans="6:6" x14ac:dyDescent="0.2">
      <c r="F310" s="34"/>
    </row>
    <row r="311" spans="6:6" x14ac:dyDescent="0.2">
      <c r="F311" s="34"/>
    </row>
    <row r="312" spans="6:6" x14ac:dyDescent="0.2">
      <c r="F312" s="34"/>
    </row>
    <row r="313" spans="6:6" x14ac:dyDescent="0.2">
      <c r="F313" s="34"/>
    </row>
    <row r="314" spans="6:6" x14ac:dyDescent="0.2">
      <c r="F314" s="34"/>
    </row>
    <row r="315" spans="6:6" x14ac:dyDescent="0.2">
      <c r="F315" s="34"/>
    </row>
    <row r="316" spans="6:6" x14ac:dyDescent="0.2">
      <c r="F316" s="34"/>
    </row>
    <row r="317" spans="6:6" x14ac:dyDescent="0.2">
      <c r="F317" s="34"/>
    </row>
    <row r="318" spans="6:6" x14ac:dyDescent="0.2">
      <c r="F318" s="34"/>
    </row>
    <row r="319" spans="6:6" x14ac:dyDescent="0.2">
      <c r="F319" s="34"/>
    </row>
    <row r="320" spans="6:6" x14ac:dyDescent="0.2">
      <c r="F320" s="34"/>
    </row>
    <row r="321" spans="6:6" x14ac:dyDescent="0.2">
      <c r="F321" s="34"/>
    </row>
    <row r="322" spans="6:6" x14ac:dyDescent="0.2">
      <c r="F322" s="34"/>
    </row>
    <row r="323" spans="6:6" x14ac:dyDescent="0.2">
      <c r="F323" s="34"/>
    </row>
    <row r="324" spans="6:6" x14ac:dyDescent="0.2">
      <c r="F324" s="34"/>
    </row>
    <row r="325" spans="6:6" x14ac:dyDescent="0.2">
      <c r="F325" s="34"/>
    </row>
    <row r="326" spans="6:6" x14ac:dyDescent="0.2">
      <c r="F326" s="34"/>
    </row>
    <row r="327" spans="6:6" x14ac:dyDescent="0.2">
      <c r="F327" s="34"/>
    </row>
    <row r="328" spans="6:6" x14ac:dyDescent="0.2">
      <c r="F328" s="34"/>
    </row>
    <row r="329" spans="6:6" x14ac:dyDescent="0.2">
      <c r="F329" s="34"/>
    </row>
    <row r="330" spans="6:6" x14ac:dyDescent="0.2">
      <c r="F330" s="34"/>
    </row>
    <row r="331" spans="6:6" x14ac:dyDescent="0.2">
      <c r="F331" s="34"/>
    </row>
    <row r="332" spans="6:6" x14ac:dyDescent="0.2">
      <c r="F332" s="34"/>
    </row>
    <row r="333" spans="6:6" x14ac:dyDescent="0.2">
      <c r="F333" s="34"/>
    </row>
    <row r="334" spans="6:6" x14ac:dyDescent="0.2">
      <c r="F334" s="34"/>
    </row>
    <row r="335" spans="6:6" x14ac:dyDescent="0.2">
      <c r="F335" s="34"/>
    </row>
    <row r="336" spans="6:6" x14ac:dyDescent="0.2">
      <c r="F336" s="34"/>
    </row>
    <row r="337" spans="6:6" x14ac:dyDescent="0.2">
      <c r="F337" s="34"/>
    </row>
    <row r="338" spans="6:6" x14ac:dyDescent="0.2">
      <c r="F338" s="34"/>
    </row>
    <row r="339" spans="6:6" x14ac:dyDescent="0.2">
      <c r="F339" s="34"/>
    </row>
    <row r="340" spans="6:6" x14ac:dyDescent="0.2">
      <c r="F340" s="34"/>
    </row>
    <row r="341" spans="6:6" x14ac:dyDescent="0.2">
      <c r="F341" s="34"/>
    </row>
    <row r="342" spans="6:6" x14ac:dyDescent="0.2">
      <c r="F342" s="34"/>
    </row>
    <row r="343" spans="6:6" x14ac:dyDescent="0.2">
      <c r="F343" s="34"/>
    </row>
    <row r="344" spans="6:6" x14ac:dyDescent="0.2">
      <c r="F344" s="34"/>
    </row>
    <row r="345" spans="6:6" x14ac:dyDescent="0.2">
      <c r="F345" s="34"/>
    </row>
    <row r="346" spans="6:6" x14ac:dyDescent="0.2">
      <c r="F346" s="34"/>
    </row>
    <row r="347" spans="6:6" x14ac:dyDescent="0.2">
      <c r="F347" s="34"/>
    </row>
    <row r="348" spans="6:6" x14ac:dyDescent="0.2">
      <c r="F348" s="34"/>
    </row>
    <row r="349" spans="6:6" x14ac:dyDescent="0.2">
      <c r="F349" s="34"/>
    </row>
    <row r="350" spans="6:6" x14ac:dyDescent="0.2">
      <c r="F350" s="34"/>
    </row>
    <row r="351" spans="6:6" x14ac:dyDescent="0.2">
      <c r="F351" s="34"/>
    </row>
    <row r="352" spans="6:6" x14ac:dyDescent="0.2">
      <c r="F352" s="34"/>
    </row>
    <row r="353" spans="6:6" x14ac:dyDescent="0.2">
      <c r="F353" s="34"/>
    </row>
    <row r="354" spans="6:6" x14ac:dyDescent="0.2">
      <c r="F354" s="34"/>
    </row>
    <row r="355" spans="6:6" x14ac:dyDescent="0.2">
      <c r="F355" s="34"/>
    </row>
    <row r="356" spans="6:6" x14ac:dyDescent="0.2">
      <c r="F356" s="34"/>
    </row>
    <row r="357" spans="6:6" x14ac:dyDescent="0.2">
      <c r="F357" s="34"/>
    </row>
    <row r="358" spans="6:6" x14ac:dyDescent="0.2">
      <c r="F358" s="34"/>
    </row>
    <row r="359" spans="6:6" x14ac:dyDescent="0.2">
      <c r="F359" s="34"/>
    </row>
    <row r="360" spans="6:6" x14ac:dyDescent="0.2">
      <c r="F360" s="34"/>
    </row>
    <row r="361" spans="6:6" x14ac:dyDescent="0.2">
      <c r="F361" s="34"/>
    </row>
    <row r="362" spans="6:6" x14ac:dyDescent="0.2">
      <c r="F362" s="34"/>
    </row>
    <row r="363" spans="6:6" x14ac:dyDescent="0.2">
      <c r="F363" s="34"/>
    </row>
    <row r="364" spans="6:6" x14ac:dyDescent="0.2">
      <c r="F364" s="34"/>
    </row>
    <row r="365" spans="6:6" x14ac:dyDescent="0.2">
      <c r="F365" s="34"/>
    </row>
    <row r="366" spans="6:6" x14ac:dyDescent="0.2">
      <c r="F366" s="34"/>
    </row>
    <row r="367" spans="6:6" x14ac:dyDescent="0.2">
      <c r="F367" s="34"/>
    </row>
    <row r="368" spans="6:6" x14ac:dyDescent="0.2">
      <c r="F368" s="34"/>
    </row>
    <row r="369" spans="6:6" x14ac:dyDescent="0.2">
      <c r="F369" s="34"/>
    </row>
    <row r="370" spans="6:6" x14ac:dyDescent="0.2">
      <c r="F370" s="34"/>
    </row>
    <row r="371" spans="6:6" x14ac:dyDescent="0.2">
      <c r="F371" s="34"/>
    </row>
    <row r="372" spans="6:6" x14ac:dyDescent="0.2">
      <c r="F372" s="34"/>
    </row>
    <row r="373" spans="6:6" x14ac:dyDescent="0.2">
      <c r="F373" s="34"/>
    </row>
    <row r="374" spans="6:6" x14ac:dyDescent="0.2">
      <c r="F374" s="34"/>
    </row>
    <row r="375" spans="6:6" x14ac:dyDescent="0.2">
      <c r="F375" s="34"/>
    </row>
    <row r="376" spans="6:6" x14ac:dyDescent="0.2">
      <c r="F376" s="34"/>
    </row>
    <row r="377" spans="6:6" x14ac:dyDescent="0.2">
      <c r="F377" s="34"/>
    </row>
    <row r="378" spans="6:6" x14ac:dyDescent="0.2">
      <c r="F378" s="34"/>
    </row>
    <row r="379" spans="6:6" x14ac:dyDescent="0.2">
      <c r="F379" s="34"/>
    </row>
    <row r="380" spans="6:6" x14ac:dyDescent="0.2">
      <c r="F380" s="34"/>
    </row>
    <row r="381" spans="6:6" x14ac:dyDescent="0.2">
      <c r="F381" s="34"/>
    </row>
    <row r="382" spans="6:6" x14ac:dyDescent="0.2">
      <c r="F382" s="34"/>
    </row>
    <row r="383" spans="6:6" x14ac:dyDescent="0.2">
      <c r="F383" s="34"/>
    </row>
    <row r="384" spans="6:6" x14ac:dyDescent="0.2">
      <c r="F384" s="34"/>
    </row>
    <row r="385" spans="6:6" x14ac:dyDescent="0.2">
      <c r="F385" s="34"/>
    </row>
    <row r="386" spans="6:6" x14ac:dyDescent="0.2">
      <c r="F386" s="34"/>
    </row>
    <row r="387" spans="6:6" x14ac:dyDescent="0.2">
      <c r="F387" s="34"/>
    </row>
    <row r="388" spans="6:6" x14ac:dyDescent="0.2">
      <c r="F388" s="34"/>
    </row>
    <row r="389" spans="6:6" x14ac:dyDescent="0.2">
      <c r="F389" s="34"/>
    </row>
    <row r="390" spans="6:6" x14ac:dyDescent="0.2">
      <c r="F390" s="34"/>
    </row>
    <row r="391" spans="6:6" x14ac:dyDescent="0.2">
      <c r="F391" s="34"/>
    </row>
    <row r="392" spans="6:6" x14ac:dyDescent="0.2">
      <c r="F392" s="34"/>
    </row>
    <row r="393" spans="6:6" x14ac:dyDescent="0.2">
      <c r="F393" s="34"/>
    </row>
    <row r="394" spans="6:6" x14ac:dyDescent="0.2">
      <c r="F394" s="34"/>
    </row>
    <row r="395" spans="6:6" x14ac:dyDescent="0.2">
      <c r="F395" s="34"/>
    </row>
    <row r="396" spans="6:6" x14ac:dyDescent="0.2">
      <c r="F396" s="34"/>
    </row>
    <row r="397" spans="6:6" x14ac:dyDescent="0.2">
      <c r="F397" s="34"/>
    </row>
    <row r="398" spans="6:6" x14ac:dyDescent="0.2">
      <c r="F398" s="34"/>
    </row>
    <row r="399" spans="6:6" x14ac:dyDescent="0.2">
      <c r="F399" s="34"/>
    </row>
    <row r="400" spans="6:6" x14ac:dyDescent="0.2">
      <c r="F400" s="34"/>
    </row>
    <row r="401" spans="6:6" x14ac:dyDescent="0.2">
      <c r="F401" s="34"/>
    </row>
    <row r="402" spans="6:6" x14ac:dyDescent="0.2">
      <c r="F402" s="34"/>
    </row>
    <row r="403" spans="6:6" x14ac:dyDescent="0.2">
      <c r="F403" s="34"/>
    </row>
    <row r="404" spans="6:6" x14ac:dyDescent="0.2">
      <c r="F404" s="34"/>
    </row>
    <row r="405" spans="6:6" x14ac:dyDescent="0.2">
      <c r="F405" s="34"/>
    </row>
    <row r="406" spans="6:6" x14ac:dyDescent="0.2">
      <c r="F406" s="34"/>
    </row>
    <row r="407" spans="6:6" x14ac:dyDescent="0.2">
      <c r="F407" s="34"/>
    </row>
    <row r="408" spans="6:6" x14ac:dyDescent="0.2">
      <c r="F408" s="34"/>
    </row>
    <row r="409" spans="6:6" x14ac:dyDescent="0.2">
      <c r="F409" s="34"/>
    </row>
    <row r="410" spans="6:6" x14ac:dyDescent="0.2">
      <c r="F410" s="34"/>
    </row>
    <row r="411" spans="6:6" x14ac:dyDescent="0.2">
      <c r="F411" s="34"/>
    </row>
    <row r="412" spans="6:6" x14ac:dyDescent="0.2">
      <c r="F412" s="34"/>
    </row>
    <row r="413" spans="6:6" x14ac:dyDescent="0.2">
      <c r="F413" s="34"/>
    </row>
    <row r="414" spans="6:6" x14ac:dyDescent="0.2">
      <c r="F414" s="34"/>
    </row>
    <row r="415" spans="6:6" x14ac:dyDescent="0.2">
      <c r="F415" s="34"/>
    </row>
    <row r="416" spans="6:6" x14ac:dyDescent="0.2">
      <c r="F416" s="34"/>
    </row>
    <row r="417" spans="6:6" x14ac:dyDescent="0.2">
      <c r="F417" s="34"/>
    </row>
    <row r="418" spans="6:6" x14ac:dyDescent="0.2">
      <c r="F418" s="34"/>
    </row>
    <row r="419" spans="6:6" x14ac:dyDescent="0.2">
      <c r="F419" s="34"/>
    </row>
    <row r="420" spans="6:6" x14ac:dyDescent="0.2">
      <c r="F420" s="34"/>
    </row>
    <row r="421" spans="6:6" x14ac:dyDescent="0.2">
      <c r="F421" s="34"/>
    </row>
    <row r="422" spans="6:6" x14ac:dyDescent="0.2">
      <c r="F422" s="34"/>
    </row>
    <row r="423" spans="6:6" x14ac:dyDescent="0.2">
      <c r="F423" s="34"/>
    </row>
    <row r="424" spans="6:6" x14ac:dyDescent="0.2">
      <c r="F424" s="34"/>
    </row>
    <row r="425" spans="6:6" x14ac:dyDescent="0.2">
      <c r="F425" s="34"/>
    </row>
    <row r="426" spans="6:6" x14ac:dyDescent="0.2">
      <c r="F426" s="34"/>
    </row>
    <row r="427" spans="6:6" x14ac:dyDescent="0.2">
      <c r="F427" s="34"/>
    </row>
    <row r="428" spans="6:6" x14ac:dyDescent="0.2">
      <c r="F428" s="34"/>
    </row>
    <row r="429" spans="6:6" x14ac:dyDescent="0.2">
      <c r="F429" s="34"/>
    </row>
    <row r="430" spans="6:6" x14ac:dyDescent="0.2">
      <c r="F430" s="34"/>
    </row>
    <row r="431" spans="6:6" x14ac:dyDescent="0.2">
      <c r="F431" s="34"/>
    </row>
    <row r="432" spans="6:6" x14ac:dyDescent="0.2">
      <c r="F432" s="34"/>
    </row>
    <row r="433" spans="6:6" x14ac:dyDescent="0.2">
      <c r="F433" s="34"/>
    </row>
    <row r="434" spans="6:6" x14ac:dyDescent="0.2">
      <c r="F434" s="34"/>
    </row>
    <row r="435" spans="6:6" x14ac:dyDescent="0.2">
      <c r="F435" s="34"/>
    </row>
    <row r="436" spans="6:6" x14ac:dyDescent="0.2">
      <c r="F436" s="34"/>
    </row>
    <row r="437" spans="6:6" x14ac:dyDescent="0.2">
      <c r="F437" s="34"/>
    </row>
    <row r="438" spans="6:6" x14ac:dyDescent="0.2">
      <c r="F438" s="34"/>
    </row>
    <row r="439" spans="6:6" x14ac:dyDescent="0.2">
      <c r="F439" s="34"/>
    </row>
    <row r="440" spans="6:6" x14ac:dyDescent="0.2">
      <c r="F440" s="34"/>
    </row>
    <row r="441" spans="6:6" x14ac:dyDescent="0.2">
      <c r="F441" s="34"/>
    </row>
    <row r="442" spans="6:6" x14ac:dyDescent="0.2">
      <c r="F442" s="34"/>
    </row>
    <row r="443" spans="6:6" x14ac:dyDescent="0.2">
      <c r="F443" s="34"/>
    </row>
    <row r="444" spans="6:6" x14ac:dyDescent="0.2">
      <c r="F444" s="34"/>
    </row>
    <row r="445" spans="6:6" x14ac:dyDescent="0.2">
      <c r="F445" s="34"/>
    </row>
    <row r="446" spans="6:6" x14ac:dyDescent="0.2">
      <c r="F446" s="34"/>
    </row>
    <row r="447" spans="6:6" x14ac:dyDescent="0.2">
      <c r="F447" s="34"/>
    </row>
    <row r="448" spans="6:6" x14ac:dyDescent="0.2">
      <c r="F448" s="34"/>
    </row>
    <row r="449" spans="6:6" x14ac:dyDescent="0.2">
      <c r="F449" s="34"/>
    </row>
    <row r="450" spans="6:6" x14ac:dyDescent="0.2">
      <c r="F450" s="34"/>
    </row>
    <row r="451" spans="6:6" x14ac:dyDescent="0.2">
      <c r="F451" s="34"/>
    </row>
    <row r="452" spans="6:6" x14ac:dyDescent="0.2">
      <c r="F452" s="34"/>
    </row>
    <row r="453" spans="6:6" x14ac:dyDescent="0.2">
      <c r="F453" s="34"/>
    </row>
    <row r="454" spans="6:6" x14ac:dyDescent="0.2">
      <c r="F454" s="34"/>
    </row>
    <row r="455" spans="6:6" x14ac:dyDescent="0.2">
      <c r="F455" s="34"/>
    </row>
    <row r="456" spans="6:6" x14ac:dyDescent="0.2">
      <c r="F456" s="34"/>
    </row>
    <row r="457" spans="6:6" x14ac:dyDescent="0.2">
      <c r="F457" s="34"/>
    </row>
    <row r="458" spans="6:6" x14ac:dyDescent="0.2">
      <c r="F458" s="34"/>
    </row>
    <row r="459" spans="6:6" x14ac:dyDescent="0.2">
      <c r="F459" s="34"/>
    </row>
    <row r="460" spans="6:6" x14ac:dyDescent="0.2">
      <c r="F460" s="34"/>
    </row>
    <row r="461" spans="6:6" x14ac:dyDescent="0.2">
      <c r="F461" s="34"/>
    </row>
    <row r="462" spans="6:6" x14ac:dyDescent="0.2">
      <c r="F462" s="34"/>
    </row>
    <row r="463" spans="6:6" x14ac:dyDescent="0.2">
      <c r="F463" s="34"/>
    </row>
    <row r="464" spans="6:6" x14ac:dyDescent="0.2">
      <c r="F464" s="34"/>
    </row>
    <row r="465" spans="6:6" x14ac:dyDescent="0.2">
      <c r="F465" s="34"/>
    </row>
    <row r="466" spans="6:6" x14ac:dyDescent="0.2">
      <c r="F466" s="34"/>
    </row>
    <row r="467" spans="6:6" x14ac:dyDescent="0.2">
      <c r="F467" s="34"/>
    </row>
    <row r="468" spans="6:6" x14ac:dyDescent="0.2">
      <c r="F468" s="34"/>
    </row>
    <row r="469" spans="6:6" x14ac:dyDescent="0.2">
      <c r="F469" s="34"/>
    </row>
    <row r="470" spans="6:6" x14ac:dyDescent="0.2">
      <c r="F470" s="34"/>
    </row>
    <row r="471" spans="6:6" x14ac:dyDescent="0.2">
      <c r="F471" s="34"/>
    </row>
    <row r="472" spans="6:6" x14ac:dyDescent="0.2">
      <c r="F472" s="34"/>
    </row>
    <row r="473" spans="6:6" x14ac:dyDescent="0.2">
      <c r="F473" s="34"/>
    </row>
    <row r="474" spans="6:6" x14ac:dyDescent="0.2">
      <c r="F474" s="34"/>
    </row>
    <row r="475" spans="6:6" x14ac:dyDescent="0.2">
      <c r="F475" s="34"/>
    </row>
    <row r="476" spans="6:6" x14ac:dyDescent="0.2">
      <c r="F476" s="34"/>
    </row>
    <row r="477" spans="6:6" x14ac:dyDescent="0.2">
      <c r="F477" s="34"/>
    </row>
    <row r="478" spans="6:6" x14ac:dyDescent="0.2">
      <c r="F478" s="34"/>
    </row>
    <row r="479" spans="6:6" x14ac:dyDescent="0.2">
      <c r="F479" s="34"/>
    </row>
    <row r="480" spans="6:6" x14ac:dyDescent="0.2">
      <c r="F480" s="34"/>
    </row>
    <row r="481" spans="6:6" x14ac:dyDescent="0.2">
      <c r="F481" s="34"/>
    </row>
    <row r="482" spans="6:6" x14ac:dyDescent="0.2">
      <c r="F482" s="34"/>
    </row>
    <row r="483" spans="6:6" x14ac:dyDescent="0.2">
      <c r="F483" s="34"/>
    </row>
    <row r="484" spans="6:6" x14ac:dyDescent="0.2">
      <c r="F484" s="34"/>
    </row>
    <row r="485" spans="6:6" x14ac:dyDescent="0.2">
      <c r="F485" s="34"/>
    </row>
    <row r="486" spans="6:6" x14ac:dyDescent="0.2">
      <c r="F486" s="34"/>
    </row>
    <row r="487" spans="6:6" x14ac:dyDescent="0.2">
      <c r="F487" s="34"/>
    </row>
    <row r="488" spans="6:6" x14ac:dyDescent="0.2">
      <c r="F488" s="34"/>
    </row>
    <row r="489" spans="6:6" x14ac:dyDescent="0.2">
      <c r="F489" s="34"/>
    </row>
    <row r="490" spans="6:6" x14ac:dyDescent="0.2">
      <c r="F490" s="34"/>
    </row>
    <row r="491" spans="6:6" x14ac:dyDescent="0.2">
      <c r="F491" s="34"/>
    </row>
    <row r="492" spans="6:6" x14ac:dyDescent="0.2">
      <c r="F492" s="34"/>
    </row>
    <row r="493" spans="6:6" x14ac:dyDescent="0.2">
      <c r="F493" s="34"/>
    </row>
    <row r="494" spans="6:6" x14ac:dyDescent="0.2">
      <c r="F494" s="34"/>
    </row>
    <row r="495" spans="6:6" x14ac:dyDescent="0.2">
      <c r="F495" s="34"/>
    </row>
    <row r="496" spans="6:6" x14ac:dyDescent="0.2">
      <c r="F496" s="34"/>
    </row>
    <row r="497" spans="6:6" x14ac:dyDescent="0.2">
      <c r="F497" s="34"/>
    </row>
    <row r="498" spans="6:6" x14ac:dyDescent="0.2">
      <c r="F498" s="34"/>
    </row>
    <row r="499" spans="6:6" x14ac:dyDescent="0.2">
      <c r="F499" s="34"/>
    </row>
    <row r="500" spans="6:6" x14ac:dyDescent="0.2">
      <c r="F500" s="34"/>
    </row>
    <row r="501" spans="6:6" x14ac:dyDescent="0.2">
      <c r="F501" s="34"/>
    </row>
    <row r="502" spans="6:6" x14ac:dyDescent="0.2">
      <c r="F502" s="34"/>
    </row>
    <row r="503" spans="6:6" x14ac:dyDescent="0.2">
      <c r="F503" s="34"/>
    </row>
    <row r="504" spans="6:6" x14ac:dyDescent="0.2">
      <c r="F504" s="34"/>
    </row>
    <row r="505" spans="6:6" x14ac:dyDescent="0.2">
      <c r="F505" s="34"/>
    </row>
    <row r="506" spans="6:6" x14ac:dyDescent="0.2">
      <c r="F506" s="34"/>
    </row>
    <row r="507" spans="6:6" x14ac:dyDescent="0.2">
      <c r="F507" s="34"/>
    </row>
    <row r="508" spans="6:6" x14ac:dyDescent="0.2">
      <c r="F508" s="34"/>
    </row>
    <row r="509" spans="6:6" x14ac:dyDescent="0.2">
      <c r="F509" s="34"/>
    </row>
    <row r="510" spans="6:6" x14ac:dyDescent="0.2">
      <c r="F510" s="34"/>
    </row>
    <row r="511" spans="6:6" x14ac:dyDescent="0.2">
      <c r="F511" s="34"/>
    </row>
    <row r="512" spans="6:6" x14ac:dyDescent="0.2">
      <c r="F512" s="34"/>
    </row>
    <row r="513" spans="6:6" x14ac:dyDescent="0.2">
      <c r="F513" s="34"/>
    </row>
    <row r="514" spans="6:6" x14ac:dyDescent="0.2">
      <c r="F514" s="34"/>
    </row>
    <row r="515" spans="6:6" x14ac:dyDescent="0.2">
      <c r="F515" s="34"/>
    </row>
    <row r="516" spans="6:6" x14ac:dyDescent="0.2">
      <c r="F516" s="34"/>
    </row>
    <row r="517" spans="6:6" x14ac:dyDescent="0.2">
      <c r="F517" s="34"/>
    </row>
    <row r="518" spans="6:6" x14ac:dyDescent="0.2">
      <c r="F518" s="34"/>
    </row>
    <row r="519" spans="6:6" x14ac:dyDescent="0.2">
      <c r="F519" s="34"/>
    </row>
    <row r="520" spans="6:6" x14ac:dyDescent="0.2">
      <c r="F520" s="34"/>
    </row>
    <row r="521" spans="6:6" x14ac:dyDescent="0.2">
      <c r="F521" s="34"/>
    </row>
    <row r="522" spans="6:6" x14ac:dyDescent="0.2">
      <c r="F522" s="34"/>
    </row>
    <row r="523" spans="6:6" x14ac:dyDescent="0.2">
      <c r="F523" s="34"/>
    </row>
    <row r="524" spans="6:6" x14ac:dyDescent="0.2">
      <c r="F524" s="34"/>
    </row>
    <row r="525" spans="6:6" x14ac:dyDescent="0.2">
      <c r="F525" s="34"/>
    </row>
    <row r="526" spans="6:6" x14ac:dyDescent="0.2">
      <c r="F526" s="34"/>
    </row>
    <row r="527" spans="6:6" x14ac:dyDescent="0.2">
      <c r="F527" s="34"/>
    </row>
    <row r="528" spans="6:6" x14ac:dyDescent="0.2">
      <c r="F528" s="34"/>
    </row>
    <row r="529" spans="6:6" x14ac:dyDescent="0.2">
      <c r="F529" s="34"/>
    </row>
    <row r="530" spans="6:6" x14ac:dyDescent="0.2">
      <c r="F530" s="34"/>
    </row>
    <row r="531" spans="6:6" x14ac:dyDescent="0.2">
      <c r="F531" s="34"/>
    </row>
    <row r="532" spans="6:6" x14ac:dyDescent="0.2">
      <c r="F532" s="34"/>
    </row>
    <row r="533" spans="6:6" x14ac:dyDescent="0.2">
      <c r="F533" s="34"/>
    </row>
    <row r="534" spans="6:6" x14ac:dyDescent="0.2">
      <c r="F534" s="34"/>
    </row>
    <row r="535" spans="6:6" x14ac:dyDescent="0.2">
      <c r="F535" s="34"/>
    </row>
    <row r="536" spans="6:6" x14ac:dyDescent="0.2">
      <c r="F536" s="34"/>
    </row>
    <row r="537" spans="6:6" x14ac:dyDescent="0.2">
      <c r="F537" s="34"/>
    </row>
    <row r="538" spans="6:6" x14ac:dyDescent="0.2">
      <c r="F538" s="34"/>
    </row>
    <row r="539" spans="6:6" x14ac:dyDescent="0.2">
      <c r="F539" s="34"/>
    </row>
    <row r="540" spans="6:6" x14ac:dyDescent="0.2">
      <c r="F540" s="34"/>
    </row>
    <row r="541" spans="6:6" x14ac:dyDescent="0.2">
      <c r="F541" s="34"/>
    </row>
    <row r="542" spans="6:6" x14ac:dyDescent="0.2">
      <c r="F542" s="34"/>
    </row>
    <row r="543" spans="6:6" x14ac:dyDescent="0.2">
      <c r="F543" s="34"/>
    </row>
    <row r="544" spans="6:6" x14ac:dyDescent="0.2">
      <c r="F544" s="34"/>
    </row>
    <row r="545" spans="6:6" x14ac:dyDescent="0.2">
      <c r="F545" s="34"/>
    </row>
    <row r="546" spans="6:6" x14ac:dyDescent="0.2">
      <c r="F546" s="34"/>
    </row>
    <row r="547" spans="6:6" x14ac:dyDescent="0.2">
      <c r="F547" s="34"/>
    </row>
    <row r="548" spans="6:6" x14ac:dyDescent="0.2">
      <c r="F548" s="34"/>
    </row>
    <row r="549" spans="6:6" x14ac:dyDescent="0.2">
      <c r="F549" s="34"/>
    </row>
    <row r="550" spans="6:6" x14ac:dyDescent="0.2">
      <c r="F550" s="34"/>
    </row>
    <row r="551" spans="6:6" x14ac:dyDescent="0.2">
      <c r="F551" s="34"/>
    </row>
    <row r="552" spans="6:6" x14ac:dyDescent="0.2">
      <c r="F552" s="34"/>
    </row>
    <row r="553" spans="6:6" x14ac:dyDescent="0.2">
      <c r="F553" s="34"/>
    </row>
    <row r="554" spans="6:6" x14ac:dyDescent="0.2">
      <c r="F554" s="34"/>
    </row>
    <row r="555" spans="6:6" x14ac:dyDescent="0.2">
      <c r="F555" s="34"/>
    </row>
    <row r="556" spans="6:6" x14ac:dyDescent="0.2">
      <c r="F556" s="34"/>
    </row>
    <row r="557" spans="6:6" x14ac:dyDescent="0.2">
      <c r="F557" s="34"/>
    </row>
    <row r="558" spans="6:6" x14ac:dyDescent="0.2">
      <c r="F558" s="34"/>
    </row>
    <row r="559" spans="6:6" x14ac:dyDescent="0.2">
      <c r="F559" s="34"/>
    </row>
    <row r="560" spans="6:6" x14ac:dyDescent="0.2">
      <c r="F560" s="34"/>
    </row>
    <row r="561" spans="6:6" x14ac:dyDescent="0.2">
      <c r="F561" s="34"/>
    </row>
    <row r="562" spans="6:6" x14ac:dyDescent="0.2">
      <c r="F562" s="34"/>
    </row>
    <row r="563" spans="6:6" x14ac:dyDescent="0.2">
      <c r="F563" s="34"/>
    </row>
    <row r="564" spans="6:6" x14ac:dyDescent="0.2">
      <c r="F564" s="34"/>
    </row>
    <row r="565" spans="6:6" x14ac:dyDescent="0.2">
      <c r="F565" s="34"/>
    </row>
    <row r="566" spans="6:6" x14ac:dyDescent="0.2">
      <c r="F566" s="34"/>
    </row>
    <row r="567" spans="6:6" x14ac:dyDescent="0.2">
      <c r="F567" s="34"/>
    </row>
    <row r="568" spans="6:6" x14ac:dyDescent="0.2">
      <c r="F568" s="34"/>
    </row>
    <row r="569" spans="6:6" x14ac:dyDescent="0.2">
      <c r="F569" s="34"/>
    </row>
    <row r="570" spans="6:6" x14ac:dyDescent="0.2">
      <c r="F570" s="34"/>
    </row>
    <row r="571" spans="6:6" x14ac:dyDescent="0.2">
      <c r="F571" s="34"/>
    </row>
    <row r="572" spans="6:6" x14ac:dyDescent="0.2">
      <c r="F572" s="34"/>
    </row>
    <row r="573" spans="6:6" x14ac:dyDescent="0.2">
      <c r="F573" s="34"/>
    </row>
    <row r="574" spans="6:6" x14ac:dyDescent="0.2">
      <c r="F574" s="34"/>
    </row>
    <row r="575" spans="6:6" x14ac:dyDescent="0.2">
      <c r="F575" s="34"/>
    </row>
    <row r="576" spans="6:6" x14ac:dyDescent="0.2">
      <c r="F576" s="34"/>
    </row>
    <row r="577" spans="6:6" x14ac:dyDescent="0.2">
      <c r="F577" s="34"/>
    </row>
    <row r="578" spans="6:6" x14ac:dyDescent="0.2">
      <c r="F578" s="34"/>
    </row>
    <row r="579" spans="6:6" x14ac:dyDescent="0.2">
      <c r="F579" s="34"/>
    </row>
    <row r="580" spans="6:6" x14ac:dyDescent="0.2">
      <c r="F580" s="34"/>
    </row>
    <row r="581" spans="6:6" x14ac:dyDescent="0.2">
      <c r="F581" s="34"/>
    </row>
    <row r="582" spans="6:6" x14ac:dyDescent="0.2">
      <c r="F582" s="34"/>
    </row>
    <row r="583" spans="6:6" x14ac:dyDescent="0.2">
      <c r="F583" s="34"/>
    </row>
    <row r="584" spans="6:6" x14ac:dyDescent="0.2">
      <c r="F584" s="34"/>
    </row>
    <row r="585" spans="6:6" x14ac:dyDescent="0.2">
      <c r="F585" s="34"/>
    </row>
    <row r="586" spans="6:6" x14ac:dyDescent="0.2">
      <c r="F586" s="34"/>
    </row>
    <row r="587" spans="6:6" x14ac:dyDescent="0.2">
      <c r="F587" s="34"/>
    </row>
    <row r="588" spans="6:6" x14ac:dyDescent="0.2">
      <c r="F588" s="34"/>
    </row>
    <row r="589" spans="6:6" x14ac:dyDescent="0.2">
      <c r="F589" s="34"/>
    </row>
    <row r="590" spans="6:6" x14ac:dyDescent="0.2">
      <c r="F590" s="34"/>
    </row>
    <row r="591" spans="6:6" x14ac:dyDescent="0.2">
      <c r="F591" s="34"/>
    </row>
    <row r="592" spans="6:6" x14ac:dyDescent="0.2">
      <c r="F592" s="34"/>
    </row>
    <row r="593" spans="6:6" x14ac:dyDescent="0.2">
      <c r="F593" s="34"/>
    </row>
    <row r="594" spans="6:6" x14ac:dyDescent="0.2">
      <c r="F594" s="34"/>
    </row>
    <row r="595" spans="6:6" x14ac:dyDescent="0.2">
      <c r="F595" s="34"/>
    </row>
    <row r="596" spans="6:6" x14ac:dyDescent="0.2">
      <c r="F596" s="34"/>
    </row>
    <row r="597" spans="6:6" x14ac:dyDescent="0.2">
      <c r="F597" s="34"/>
    </row>
    <row r="598" spans="6:6" x14ac:dyDescent="0.2">
      <c r="F598" s="34"/>
    </row>
    <row r="599" spans="6:6" x14ac:dyDescent="0.2">
      <c r="F599" s="34"/>
    </row>
    <row r="600" spans="6:6" x14ac:dyDescent="0.2">
      <c r="F600" s="34"/>
    </row>
    <row r="601" spans="6:6" x14ac:dyDescent="0.2">
      <c r="F601" s="34"/>
    </row>
    <row r="602" spans="6:6" x14ac:dyDescent="0.2">
      <c r="F602" s="34"/>
    </row>
    <row r="603" spans="6:6" x14ac:dyDescent="0.2">
      <c r="F603" s="34"/>
    </row>
    <row r="604" spans="6:6" x14ac:dyDescent="0.2">
      <c r="F604" s="34"/>
    </row>
    <row r="605" spans="6:6" x14ac:dyDescent="0.2">
      <c r="F605" s="34"/>
    </row>
    <row r="606" spans="6:6" x14ac:dyDescent="0.2">
      <c r="F606" s="34"/>
    </row>
    <row r="607" spans="6:6" x14ac:dyDescent="0.2">
      <c r="F607" s="34"/>
    </row>
    <row r="608" spans="6:6" x14ac:dyDescent="0.2">
      <c r="F608" s="34"/>
    </row>
    <row r="609" spans="6:6" x14ac:dyDescent="0.2">
      <c r="F609" s="34"/>
    </row>
    <row r="610" spans="6:6" x14ac:dyDescent="0.2">
      <c r="F610" s="34"/>
    </row>
    <row r="611" spans="6:6" x14ac:dyDescent="0.2">
      <c r="F611" s="34"/>
    </row>
    <row r="612" spans="6:6" x14ac:dyDescent="0.2">
      <c r="F612" s="34"/>
    </row>
    <row r="613" spans="6:6" x14ac:dyDescent="0.2">
      <c r="F613" s="34"/>
    </row>
    <row r="614" spans="6:6" x14ac:dyDescent="0.2">
      <c r="F614" s="34"/>
    </row>
    <row r="615" spans="6:6" x14ac:dyDescent="0.2">
      <c r="F615" s="34"/>
    </row>
    <row r="616" spans="6:6" x14ac:dyDescent="0.2">
      <c r="F616" s="34"/>
    </row>
    <row r="617" spans="6:6" x14ac:dyDescent="0.2">
      <c r="F617" s="34"/>
    </row>
    <row r="618" spans="6:6" x14ac:dyDescent="0.2">
      <c r="F618" s="34"/>
    </row>
    <row r="619" spans="6:6" x14ac:dyDescent="0.2">
      <c r="F619" s="34"/>
    </row>
    <row r="620" spans="6:6" x14ac:dyDescent="0.2">
      <c r="F620" s="34"/>
    </row>
    <row r="621" spans="6:6" x14ac:dyDescent="0.2">
      <c r="F621" s="34"/>
    </row>
    <row r="622" spans="6:6" x14ac:dyDescent="0.2">
      <c r="F622" s="34"/>
    </row>
    <row r="623" spans="6:6" x14ac:dyDescent="0.2">
      <c r="F623" s="34"/>
    </row>
    <row r="624" spans="6:6" x14ac:dyDescent="0.2">
      <c r="F624" s="34"/>
    </row>
    <row r="625" spans="6:6" x14ac:dyDescent="0.2">
      <c r="F625" s="34"/>
    </row>
    <row r="626" spans="6:6" x14ac:dyDescent="0.2">
      <c r="F626" s="34"/>
    </row>
    <row r="627" spans="6:6" x14ac:dyDescent="0.2">
      <c r="F627" s="34"/>
    </row>
    <row r="628" spans="6:6" x14ac:dyDescent="0.2">
      <c r="F628" s="34"/>
    </row>
    <row r="629" spans="6:6" x14ac:dyDescent="0.2">
      <c r="F629" s="34"/>
    </row>
    <row r="630" spans="6:6" x14ac:dyDescent="0.2">
      <c r="F630" s="34"/>
    </row>
    <row r="631" spans="6:6" x14ac:dyDescent="0.2">
      <c r="F631" s="34"/>
    </row>
    <row r="632" spans="6:6" x14ac:dyDescent="0.2">
      <c r="F632" s="34"/>
    </row>
    <row r="633" spans="6:6" x14ac:dyDescent="0.2">
      <c r="F633" s="34"/>
    </row>
    <row r="634" spans="6:6" x14ac:dyDescent="0.2">
      <c r="F634" s="34"/>
    </row>
    <row r="635" spans="6:6" x14ac:dyDescent="0.2">
      <c r="F635" s="34"/>
    </row>
    <row r="636" spans="6:6" x14ac:dyDescent="0.2">
      <c r="F636" s="34"/>
    </row>
    <row r="637" spans="6:6" x14ac:dyDescent="0.2">
      <c r="F637" s="34"/>
    </row>
    <row r="638" spans="6:6" x14ac:dyDescent="0.2">
      <c r="F638" s="34"/>
    </row>
    <row r="639" spans="6:6" x14ac:dyDescent="0.2">
      <c r="F639" s="34"/>
    </row>
    <row r="640" spans="6:6" x14ac:dyDescent="0.2">
      <c r="F640" s="34"/>
    </row>
    <row r="641" spans="6:6" x14ac:dyDescent="0.2">
      <c r="F641" s="34"/>
    </row>
    <row r="642" spans="6:6" x14ac:dyDescent="0.2">
      <c r="F642" s="34"/>
    </row>
    <row r="643" spans="6:6" x14ac:dyDescent="0.2">
      <c r="F643" s="34"/>
    </row>
    <row r="644" spans="6:6" x14ac:dyDescent="0.2">
      <c r="F644" s="34"/>
    </row>
    <row r="645" spans="6:6" x14ac:dyDescent="0.2">
      <c r="F645" s="34"/>
    </row>
    <row r="646" spans="6:6" x14ac:dyDescent="0.2">
      <c r="F646" s="34"/>
    </row>
    <row r="647" spans="6:6" x14ac:dyDescent="0.2">
      <c r="F647" s="34"/>
    </row>
    <row r="648" spans="6:6" x14ac:dyDescent="0.2">
      <c r="F648" s="34"/>
    </row>
    <row r="649" spans="6:6" x14ac:dyDescent="0.2">
      <c r="F649" s="34"/>
    </row>
    <row r="650" spans="6:6" x14ac:dyDescent="0.2">
      <c r="F650" s="34"/>
    </row>
    <row r="651" spans="6:6" x14ac:dyDescent="0.2">
      <c r="F651" s="34"/>
    </row>
    <row r="652" spans="6:6" x14ac:dyDescent="0.2">
      <c r="F652" s="34"/>
    </row>
    <row r="653" spans="6:6" x14ac:dyDescent="0.2">
      <c r="F653" s="34"/>
    </row>
    <row r="654" spans="6:6" x14ac:dyDescent="0.2">
      <c r="F654" s="34"/>
    </row>
    <row r="655" spans="6:6" x14ac:dyDescent="0.2">
      <c r="F655" s="34"/>
    </row>
    <row r="656" spans="6:6" x14ac:dyDescent="0.2">
      <c r="F656" s="34"/>
    </row>
    <row r="657" spans="6:6" x14ac:dyDescent="0.2">
      <c r="F657" s="34"/>
    </row>
    <row r="658" spans="6:6" x14ac:dyDescent="0.2">
      <c r="F658" s="34"/>
    </row>
    <row r="659" spans="6:6" x14ac:dyDescent="0.2">
      <c r="F659" s="34"/>
    </row>
    <row r="660" spans="6:6" x14ac:dyDescent="0.2">
      <c r="F660" s="34"/>
    </row>
    <row r="661" spans="6:6" x14ac:dyDescent="0.2">
      <c r="F661" s="34"/>
    </row>
    <row r="662" spans="6:6" x14ac:dyDescent="0.2">
      <c r="F662" s="34"/>
    </row>
    <row r="663" spans="6:6" x14ac:dyDescent="0.2">
      <c r="F663" s="34"/>
    </row>
    <row r="664" spans="6:6" x14ac:dyDescent="0.2">
      <c r="F664" s="34"/>
    </row>
    <row r="665" spans="6:6" x14ac:dyDescent="0.2">
      <c r="F665" s="34"/>
    </row>
    <row r="666" spans="6:6" x14ac:dyDescent="0.2">
      <c r="F666" s="34"/>
    </row>
    <row r="667" spans="6:6" x14ac:dyDescent="0.2">
      <c r="F667" s="34"/>
    </row>
    <row r="668" spans="6:6" x14ac:dyDescent="0.2">
      <c r="F668" s="34"/>
    </row>
    <row r="669" spans="6:6" x14ac:dyDescent="0.2">
      <c r="F669" s="34"/>
    </row>
    <row r="670" spans="6:6" x14ac:dyDescent="0.2">
      <c r="F670" s="34"/>
    </row>
    <row r="671" spans="6:6" x14ac:dyDescent="0.2">
      <c r="F671" s="34"/>
    </row>
    <row r="672" spans="6:6" x14ac:dyDescent="0.2">
      <c r="F672" s="34"/>
    </row>
    <row r="673" spans="6:6" x14ac:dyDescent="0.2">
      <c r="F673" s="34"/>
    </row>
    <row r="674" spans="6:6" x14ac:dyDescent="0.2">
      <c r="F674" s="34"/>
    </row>
    <row r="675" spans="6:6" x14ac:dyDescent="0.2">
      <c r="F675" s="34"/>
    </row>
    <row r="676" spans="6:6" x14ac:dyDescent="0.2">
      <c r="F676" s="34"/>
    </row>
    <row r="677" spans="6:6" x14ac:dyDescent="0.2">
      <c r="F677" s="34"/>
    </row>
    <row r="678" spans="6:6" x14ac:dyDescent="0.2">
      <c r="F678" s="34"/>
    </row>
    <row r="679" spans="6:6" x14ac:dyDescent="0.2">
      <c r="F679" s="34"/>
    </row>
    <row r="680" spans="6:6" x14ac:dyDescent="0.2">
      <c r="F680" s="34"/>
    </row>
    <row r="681" spans="6:6" x14ac:dyDescent="0.2">
      <c r="F681" s="34"/>
    </row>
    <row r="682" spans="6:6" x14ac:dyDescent="0.2">
      <c r="F682" s="34"/>
    </row>
    <row r="683" spans="6:6" x14ac:dyDescent="0.2">
      <c r="F683" s="34"/>
    </row>
    <row r="684" spans="6:6" x14ac:dyDescent="0.2">
      <c r="F684" s="34"/>
    </row>
    <row r="685" spans="6:6" x14ac:dyDescent="0.2">
      <c r="F685" s="34"/>
    </row>
    <row r="686" spans="6:6" x14ac:dyDescent="0.2">
      <c r="F686" s="34"/>
    </row>
    <row r="687" spans="6:6" x14ac:dyDescent="0.2">
      <c r="F687" s="34"/>
    </row>
    <row r="688" spans="6:6" x14ac:dyDescent="0.2">
      <c r="F688" s="34"/>
    </row>
    <row r="689" spans="6:6" x14ac:dyDescent="0.2">
      <c r="F689" s="34"/>
    </row>
    <row r="690" spans="6:6" x14ac:dyDescent="0.2">
      <c r="F690" s="34"/>
    </row>
    <row r="691" spans="6:6" x14ac:dyDescent="0.2">
      <c r="F691" s="34"/>
    </row>
    <row r="692" spans="6:6" x14ac:dyDescent="0.2">
      <c r="F692" s="34"/>
    </row>
    <row r="693" spans="6:6" x14ac:dyDescent="0.2">
      <c r="F693" s="34"/>
    </row>
    <row r="694" spans="6:6" x14ac:dyDescent="0.2">
      <c r="F694" s="34"/>
    </row>
    <row r="695" spans="6:6" x14ac:dyDescent="0.2">
      <c r="F695" s="34"/>
    </row>
    <row r="696" spans="6:6" x14ac:dyDescent="0.2">
      <c r="F696" s="34"/>
    </row>
    <row r="697" spans="6:6" x14ac:dyDescent="0.2">
      <c r="F697" s="34"/>
    </row>
    <row r="698" spans="6:6" x14ac:dyDescent="0.2">
      <c r="F698" s="34"/>
    </row>
    <row r="699" spans="6:6" x14ac:dyDescent="0.2">
      <c r="F699" s="34"/>
    </row>
    <row r="700" spans="6:6" x14ac:dyDescent="0.2">
      <c r="F700" s="34"/>
    </row>
    <row r="701" spans="6:6" x14ac:dyDescent="0.2">
      <c r="F701" s="34"/>
    </row>
    <row r="702" spans="6:6" x14ac:dyDescent="0.2">
      <c r="F702" s="34"/>
    </row>
    <row r="703" spans="6:6" x14ac:dyDescent="0.2">
      <c r="F703" s="34"/>
    </row>
    <row r="704" spans="6:6" x14ac:dyDescent="0.2">
      <c r="F704" s="34"/>
    </row>
    <row r="705" spans="6:6" x14ac:dyDescent="0.2">
      <c r="F705" s="34"/>
    </row>
    <row r="706" spans="6:6" x14ac:dyDescent="0.2">
      <c r="F706" s="34"/>
    </row>
    <row r="707" spans="6:6" x14ac:dyDescent="0.2">
      <c r="F707" s="34"/>
    </row>
    <row r="708" spans="6:6" x14ac:dyDescent="0.2">
      <c r="F708" s="34"/>
    </row>
    <row r="709" spans="6:6" x14ac:dyDescent="0.2">
      <c r="F709" s="34"/>
    </row>
    <row r="710" spans="6:6" x14ac:dyDescent="0.2">
      <c r="F710" s="34"/>
    </row>
    <row r="711" spans="6:6" x14ac:dyDescent="0.2">
      <c r="F711" s="34"/>
    </row>
    <row r="712" spans="6:6" x14ac:dyDescent="0.2">
      <c r="F712" s="34"/>
    </row>
    <row r="713" spans="6:6" x14ac:dyDescent="0.2">
      <c r="F713" s="34"/>
    </row>
    <row r="714" spans="6:6" x14ac:dyDescent="0.2">
      <c r="F714" s="34"/>
    </row>
    <row r="715" spans="6:6" x14ac:dyDescent="0.2">
      <c r="F715" s="34"/>
    </row>
    <row r="716" spans="6:6" x14ac:dyDescent="0.2">
      <c r="F716" s="34"/>
    </row>
    <row r="717" spans="6:6" x14ac:dyDescent="0.2">
      <c r="F717" s="34"/>
    </row>
    <row r="718" spans="6:6" x14ac:dyDescent="0.2">
      <c r="F718" s="34"/>
    </row>
    <row r="719" spans="6:6" x14ac:dyDescent="0.2">
      <c r="F719" s="34"/>
    </row>
    <row r="720" spans="6:6" x14ac:dyDescent="0.2">
      <c r="F720" s="34"/>
    </row>
    <row r="721" spans="6:6" x14ac:dyDescent="0.2">
      <c r="F721" s="34"/>
    </row>
    <row r="722" spans="6:6" x14ac:dyDescent="0.2">
      <c r="F722" s="34"/>
    </row>
    <row r="723" spans="6:6" x14ac:dyDescent="0.2">
      <c r="F723" s="34"/>
    </row>
    <row r="724" spans="6:6" x14ac:dyDescent="0.2">
      <c r="F724" s="34"/>
    </row>
    <row r="725" spans="6:6" x14ac:dyDescent="0.2">
      <c r="F725" s="34"/>
    </row>
    <row r="726" spans="6:6" x14ac:dyDescent="0.2">
      <c r="F726" s="34"/>
    </row>
    <row r="727" spans="6:6" x14ac:dyDescent="0.2">
      <c r="F727" s="34"/>
    </row>
    <row r="728" spans="6:6" x14ac:dyDescent="0.2">
      <c r="F728" s="34"/>
    </row>
    <row r="729" spans="6:6" x14ac:dyDescent="0.2">
      <c r="F729" s="34"/>
    </row>
    <row r="730" spans="6:6" x14ac:dyDescent="0.2">
      <c r="F730" s="34"/>
    </row>
    <row r="731" spans="6:6" x14ac:dyDescent="0.2">
      <c r="F731" s="34"/>
    </row>
    <row r="732" spans="6:6" x14ac:dyDescent="0.2">
      <c r="F732" s="34"/>
    </row>
    <row r="733" spans="6:6" x14ac:dyDescent="0.2">
      <c r="F733" s="34"/>
    </row>
    <row r="734" spans="6:6" x14ac:dyDescent="0.2">
      <c r="F734" s="34"/>
    </row>
    <row r="735" spans="6:6" x14ac:dyDescent="0.2">
      <c r="F735" s="34"/>
    </row>
    <row r="736" spans="6:6" x14ac:dyDescent="0.2">
      <c r="F736" s="34"/>
    </row>
    <row r="737" spans="6:6" x14ac:dyDescent="0.2">
      <c r="F737" s="34"/>
    </row>
    <row r="738" spans="6:6" x14ac:dyDescent="0.2">
      <c r="F738" s="34"/>
    </row>
    <row r="739" spans="6:6" x14ac:dyDescent="0.2">
      <c r="F739" s="34"/>
    </row>
    <row r="740" spans="6:6" x14ac:dyDescent="0.2">
      <c r="F740" s="34"/>
    </row>
    <row r="741" spans="6:6" x14ac:dyDescent="0.2">
      <c r="F741" s="34"/>
    </row>
    <row r="742" spans="6:6" x14ac:dyDescent="0.2">
      <c r="F742" s="34"/>
    </row>
    <row r="743" spans="6:6" x14ac:dyDescent="0.2">
      <c r="F743" s="34"/>
    </row>
    <row r="744" spans="6:6" x14ac:dyDescent="0.2">
      <c r="F744" s="34"/>
    </row>
    <row r="745" spans="6:6" x14ac:dyDescent="0.2">
      <c r="F745" s="34"/>
    </row>
    <row r="746" spans="6:6" x14ac:dyDescent="0.2">
      <c r="F746" s="34"/>
    </row>
    <row r="747" spans="6:6" x14ac:dyDescent="0.2">
      <c r="F747" s="34"/>
    </row>
    <row r="748" spans="6:6" x14ac:dyDescent="0.2">
      <c r="F748" s="34"/>
    </row>
    <row r="749" spans="6:6" x14ac:dyDescent="0.2">
      <c r="F749" s="34"/>
    </row>
    <row r="750" spans="6:6" x14ac:dyDescent="0.2">
      <c r="F750" s="34"/>
    </row>
    <row r="751" spans="6:6" x14ac:dyDescent="0.2">
      <c r="F751" s="34"/>
    </row>
    <row r="752" spans="6:6" x14ac:dyDescent="0.2">
      <c r="F752" s="34"/>
    </row>
    <row r="753" spans="6:6" x14ac:dyDescent="0.2">
      <c r="F753" s="34"/>
    </row>
    <row r="754" spans="6:6" x14ac:dyDescent="0.2">
      <c r="F754" s="34"/>
    </row>
    <row r="755" spans="6:6" x14ac:dyDescent="0.2">
      <c r="F755" s="34"/>
    </row>
    <row r="756" spans="6:6" x14ac:dyDescent="0.2">
      <c r="F756" s="34"/>
    </row>
    <row r="757" spans="6:6" x14ac:dyDescent="0.2">
      <c r="F757" s="34"/>
    </row>
    <row r="758" spans="6:6" x14ac:dyDescent="0.2">
      <c r="F758" s="34"/>
    </row>
    <row r="759" spans="6:6" x14ac:dyDescent="0.2">
      <c r="F759" s="34"/>
    </row>
    <row r="760" spans="6:6" x14ac:dyDescent="0.2">
      <c r="F760" s="34"/>
    </row>
    <row r="761" spans="6:6" x14ac:dyDescent="0.2">
      <c r="F761" s="34"/>
    </row>
    <row r="762" spans="6:6" x14ac:dyDescent="0.2">
      <c r="F762" s="34"/>
    </row>
    <row r="763" spans="6:6" x14ac:dyDescent="0.2">
      <c r="F763" s="34"/>
    </row>
    <row r="764" spans="6:6" x14ac:dyDescent="0.2">
      <c r="F764" s="34"/>
    </row>
    <row r="765" spans="6:6" x14ac:dyDescent="0.2">
      <c r="F765" s="34"/>
    </row>
    <row r="766" spans="6:6" x14ac:dyDescent="0.2">
      <c r="F766" s="34"/>
    </row>
    <row r="767" spans="6:6" x14ac:dyDescent="0.2">
      <c r="F767" s="34"/>
    </row>
    <row r="768" spans="6:6" x14ac:dyDescent="0.2">
      <c r="F768" s="34"/>
    </row>
    <row r="769" spans="6:6" x14ac:dyDescent="0.2">
      <c r="F769" s="34"/>
    </row>
    <row r="770" spans="6:6" x14ac:dyDescent="0.2">
      <c r="F770" s="34"/>
    </row>
    <row r="771" spans="6:6" x14ac:dyDescent="0.2">
      <c r="F771" s="34"/>
    </row>
    <row r="772" spans="6:6" x14ac:dyDescent="0.2">
      <c r="F772" s="34"/>
    </row>
    <row r="773" spans="6:6" x14ac:dyDescent="0.2">
      <c r="F773" s="34"/>
    </row>
    <row r="774" spans="6:6" x14ac:dyDescent="0.2">
      <c r="F774" s="34"/>
    </row>
    <row r="775" spans="6:6" x14ac:dyDescent="0.2">
      <c r="F775" s="34"/>
    </row>
    <row r="776" spans="6:6" x14ac:dyDescent="0.2">
      <c r="F776" s="34"/>
    </row>
    <row r="777" spans="6:6" x14ac:dyDescent="0.2">
      <c r="F777" s="34"/>
    </row>
    <row r="778" spans="6:6" x14ac:dyDescent="0.2">
      <c r="F778" s="34"/>
    </row>
    <row r="779" spans="6:6" x14ac:dyDescent="0.2">
      <c r="F779" s="34"/>
    </row>
    <row r="780" spans="6:6" x14ac:dyDescent="0.2">
      <c r="F780" s="34"/>
    </row>
    <row r="781" spans="6:6" x14ac:dyDescent="0.2">
      <c r="F781" s="34"/>
    </row>
    <row r="782" spans="6:6" x14ac:dyDescent="0.2">
      <c r="F782" s="34"/>
    </row>
    <row r="783" spans="6:6" x14ac:dyDescent="0.2">
      <c r="F783" s="34"/>
    </row>
    <row r="784" spans="6:6" x14ac:dyDescent="0.2">
      <c r="F784" s="34"/>
    </row>
    <row r="785" spans="6:6" x14ac:dyDescent="0.2">
      <c r="F785" s="34"/>
    </row>
    <row r="786" spans="6:6" x14ac:dyDescent="0.2">
      <c r="F786" s="34"/>
    </row>
    <row r="787" spans="6:6" x14ac:dyDescent="0.2">
      <c r="F787" s="34"/>
    </row>
    <row r="788" spans="6:6" x14ac:dyDescent="0.2">
      <c r="F788" s="34"/>
    </row>
    <row r="789" spans="6:6" x14ac:dyDescent="0.2">
      <c r="F789" s="34"/>
    </row>
    <row r="790" spans="6:6" x14ac:dyDescent="0.2">
      <c r="F790" s="34"/>
    </row>
    <row r="791" spans="6:6" x14ac:dyDescent="0.2">
      <c r="F791" s="34"/>
    </row>
    <row r="792" spans="6:6" x14ac:dyDescent="0.2">
      <c r="F792" s="34"/>
    </row>
    <row r="793" spans="6:6" x14ac:dyDescent="0.2">
      <c r="F793" s="34"/>
    </row>
    <row r="794" spans="6:6" x14ac:dyDescent="0.2">
      <c r="F794" s="34"/>
    </row>
    <row r="795" spans="6:6" x14ac:dyDescent="0.2">
      <c r="F795" s="34"/>
    </row>
    <row r="796" spans="6:6" x14ac:dyDescent="0.2">
      <c r="F796" s="34"/>
    </row>
    <row r="797" spans="6:6" x14ac:dyDescent="0.2">
      <c r="F797" s="34"/>
    </row>
    <row r="798" spans="6:6" x14ac:dyDescent="0.2">
      <c r="F798" s="34"/>
    </row>
    <row r="799" spans="6:6" x14ac:dyDescent="0.2">
      <c r="F799" s="34"/>
    </row>
    <row r="800" spans="6:6" x14ac:dyDescent="0.2">
      <c r="F800" s="34"/>
    </row>
    <row r="801" spans="6:6" x14ac:dyDescent="0.2">
      <c r="F801" s="34"/>
    </row>
    <row r="802" spans="6:6" x14ac:dyDescent="0.2">
      <c r="F802" s="34"/>
    </row>
    <row r="803" spans="6:6" x14ac:dyDescent="0.2">
      <c r="F803" s="34"/>
    </row>
    <row r="804" spans="6:6" x14ac:dyDescent="0.2">
      <c r="F804" s="34"/>
    </row>
    <row r="805" spans="6:6" x14ac:dyDescent="0.2">
      <c r="F805" s="34"/>
    </row>
    <row r="806" spans="6:6" x14ac:dyDescent="0.2">
      <c r="F806" s="34"/>
    </row>
    <row r="807" spans="6:6" x14ac:dyDescent="0.2">
      <c r="F807" s="34"/>
    </row>
    <row r="808" spans="6:6" x14ac:dyDescent="0.2">
      <c r="F808" s="34"/>
    </row>
    <row r="809" spans="6:6" x14ac:dyDescent="0.2">
      <c r="F809" s="34"/>
    </row>
    <row r="810" spans="6:6" x14ac:dyDescent="0.2">
      <c r="F810" s="34"/>
    </row>
    <row r="811" spans="6:6" x14ac:dyDescent="0.2">
      <c r="F811" s="34"/>
    </row>
    <row r="812" spans="6:6" x14ac:dyDescent="0.2">
      <c r="F812" s="34"/>
    </row>
    <row r="813" spans="6:6" x14ac:dyDescent="0.2">
      <c r="F813" s="34"/>
    </row>
    <row r="814" spans="6:6" x14ac:dyDescent="0.2">
      <c r="F814" s="34"/>
    </row>
    <row r="815" spans="6:6" x14ac:dyDescent="0.2">
      <c r="F815" s="34"/>
    </row>
    <row r="816" spans="6:6" x14ac:dyDescent="0.2">
      <c r="F816" s="34"/>
    </row>
    <row r="817" spans="6:6" x14ac:dyDescent="0.2">
      <c r="F817" s="34"/>
    </row>
    <row r="818" spans="6:6" x14ac:dyDescent="0.2">
      <c r="F818" s="34"/>
    </row>
    <row r="819" spans="6:6" x14ac:dyDescent="0.2">
      <c r="F819" s="34"/>
    </row>
    <row r="820" spans="6:6" x14ac:dyDescent="0.2">
      <c r="F820" s="34"/>
    </row>
    <row r="821" spans="6:6" x14ac:dyDescent="0.2">
      <c r="F821" s="34"/>
    </row>
    <row r="822" spans="6:6" x14ac:dyDescent="0.2">
      <c r="F822" s="34"/>
    </row>
    <row r="823" spans="6:6" x14ac:dyDescent="0.2">
      <c r="F823" s="34"/>
    </row>
    <row r="824" spans="6:6" x14ac:dyDescent="0.2">
      <c r="F824" s="34"/>
    </row>
    <row r="825" spans="6:6" x14ac:dyDescent="0.2">
      <c r="F825" s="34"/>
    </row>
    <row r="826" spans="6:6" x14ac:dyDescent="0.2">
      <c r="F826" s="34"/>
    </row>
    <row r="827" spans="6:6" x14ac:dyDescent="0.2">
      <c r="F827" s="34"/>
    </row>
    <row r="828" spans="6:6" x14ac:dyDescent="0.2">
      <c r="F828" s="34"/>
    </row>
    <row r="829" spans="6:6" x14ac:dyDescent="0.2">
      <c r="F829" s="34"/>
    </row>
    <row r="830" spans="6:6" x14ac:dyDescent="0.2">
      <c r="F830" s="34"/>
    </row>
    <row r="831" spans="6:6" x14ac:dyDescent="0.2">
      <c r="F831" s="34"/>
    </row>
    <row r="832" spans="6:6" x14ac:dyDescent="0.2">
      <c r="F832" s="34"/>
    </row>
    <row r="833" spans="6:6" x14ac:dyDescent="0.2">
      <c r="F833" s="34"/>
    </row>
    <row r="834" spans="6:6" x14ac:dyDescent="0.2">
      <c r="F834" s="34"/>
    </row>
    <row r="835" spans="6:6" x14ac:dyDescent="0.2">
      <c r="F835" s="34"/>
    </row>
    <row r="836" spans="6:6" x14ac:dyDescent="0.2">
      <c r="F836" s="34"/>
    </row>
    <row r="837" spans="6:6" x14ac:dyDescent="0.2">
      <c r="F837" s="34"/>
    </row>
    <row r="838" spans="6:6" x14ac:dyDescent="0.2">
      <c r="F838" s="34"/>
    </row>
    <row r="839" spans="6:6" x14ac:dyDescent="0.2">
      <c r="F839" s="34"/>
    </row>
    <row r="840" spans="6:6" x14ac:dyDescent="0.2">
      <c r="F840" s="34"/>
    </row>
    <row r="841" spans="6:6" x14ac:dyDescent="0.2">
      <c r="F841" s="34"/>
    </row>
    <row r="842" spans="6:6" x14ac:dyDescent="0.2">
      <c r="F842" s="34"/>
    </row>
    <row r="843" spans="6:6" x14ac:dyDescent="0.2">
      <c r="F843" s="34"/>
    </row>
    <row r="844" spans="6:6" x14ac:dyDescent="0.2">
      <c r="F844" s="34"/>
    </row>
    <row r="845" spans="6:6" x14ac:dyDescent="0.2">
      <c r="F845" s="34"/>
    </row>
    <row r="846" spans="6:6" x14ac:dyDescent="0.2">
      <c r="F846" s="34"/>
    </row>
    <row r="847" spans="6:6" x14ac:dyDescent="0.2">
      <c r="F847" s="34"/>
    </row>
    <row r="848" spans="6:6" x14ac:dyDescent="0.2">
      <c r="F848" s="34"/>
    </row>
    <row r="849" spans="6:6" x14ac:dyDescent="0.2">
      <c r="F849" s="34"/>
    </row>
    <row r="850" spans="6:6" x14ac:dyDescent="0.2">
      <c r="F850" s="34"/>
    </row>
    <row r="851" spans="6:6" x14ac:dyDescent="0.2">
      <c r="F851" s="34"/>
    </row>
    <row r="852" spans="6:6" x14ac:dyDescent="0.2">
      <c r="F852" s="34"/>
    </row>
    <row r="853" spans="6:6" x14ac:dyDescent="0.2">
      <c r="F853" s="34"/>
    </row>
    <row r="854" spans="6:6" x14ac:dyDescent="0.2">
      <c r="F854" s="34"/>
    </row>
    <row r="855" spans="6:6" x14ac:dyDescent="0.2">
      <c r="F855" s="34"/>
    </row>
    <row r="856" spans="6:6" x14ac:dyDescent="0.2">
      <c r="F856" s="34"/>
    </row>
    <row r="857" spans="6:6" x14ac:dyDescent="0.2">
      <c r="F857" s="34"/>
    </row>
    <row r="858" spans="6:6" x14ac:dyDescent="0.2">
      <c r="F858" s="34"/>
    </row>
    <row r="859" spans="6:6" x14ac:dyDescent="0.2">
      <c r="F859" s="34"/>
    </row>
    <row r="860" spans="6:6" x14ac:dyDescent="0.2">
      <c r="F860" s="34"/>
    </row>
    <row r="861" spans="6:6" x14ac:dyDescent="0.2">
      <c r="F861" s="34"/>
    </row>
    <row r="862" spans="6:6" x14ac:dyDescent="0.2">
      <c r="F862" s="34"/>
    </row>
    <row r="863" spans="6:6" x14ac:dyDescent="0.2">
      <c r="F863" s="34"/>
    </row>
    <row r="864" spans="6:6" x14ac:dyDescent="0.2">
      <c r="F864" s="34"/>
    </row>
    <row r="865" spans="6:6" x14ac:dyDescent="0.2">
      <c r="F865" s="34"/>
    </row>
    <row r="866" spans="6:6" x14ac:dyDescent="0.2">
      <c r="F866" s="34"/>
    </row>
    <row r="867" spans="6:6" x14ac:dyDescent="0.2">
      <c r="F867" s="34"/>
    </row>
    <row r="868" spans="6:6" x14ac:dyDescent="0.2">
      <c r="F868" s="34"/>
    </row>
    <row r="869" spans="6:6" x14ac:dyDescent="0.2">
      <c r="F869" s="34"/>
    </row>
    <row r="870" spans="6:6" x14ac:dyDescent="0.2">
      <c r="F870" s="34"/>
    </row>
    <row r="871" spans="6:6" x14ac:dyDescent="0.2">
      <c r="F871" s="34"/>
    </row>
    <row r="872" spans="6:6" x14ac:dyDescent="0.2">
      <c r="F872" s="34"/>
    </row>
    <row r="873" spans="6:6" x14ac:dyDescent="0.2">
      <c r="F873" s="34"/>
    </row>
    <row r="874" spans="6:6" x14ac:dyDescent="0.2">
      <c r="F874" s="34"/>
    </row>
    <row r="875" spans="6:6" x14ac:dyDescent="0.2">
      <c r="F875" s="34"/>
    </row>
    <row r="876" spans="6:6" x14ac:dyDescent="0.2">
      <c r="F876" s="34"/>
    </row>
    <row r="877" spans="6:6" x14ac:dyDescent="0.2">
      <c r="F877" s="34"/>
    </row>
    <row r="878" spans="6:6" x14ac:dyDescent="0.2">
      <c r="F878" s="34"/>
    </row>
    <row r="879" spans="6:6" x14ac:dyDescent="0.2">
      <c r="F879" s="34"/>
    </row>
    <row r="880" spans="6:6" x14ac:dyDescent="0.2">
      <c r="F880" s="34"/>
    </row>
    <row r="881" spans="6:6" x14ac:dyDescent="0.2">
      <c r="F881" s="34"/>
    </row>
    <row r="882" spans="6:6" x14ac:dyDescent="0.2">
      <c r="F882" s="34"/>
    </row>
    <row r="883" spans="6:6" x14ac:dyDescent="0.2">
      <c r="F883" s="34"/>
    </row>
    <row r="884" spans="6:6" x14ac:dyDescent="0.2">
      <c r="F884" s="34"/>
    </row>
    <row r="885" spans="6:6" x14ac:dyDescent="0.2">
      <c r="F885" s="34"/>
    </row>
    <row r="886" spans="6:6" x14ac:dyDescent="0.2">
      <c r="F886" s="34"/>
    </row>
    <row r="887" spans="6:6" x14ac:dyDescent="0.2">
      <c r="F887" s="34"/>
    </row>
    <row r="888" spans="6:6" x14ac:dyDescent="0.2">
      <c r="F888" s="34"/>
    </row>
    <row r="889" spans="6:6" x14ac:dyDescent="0.2">
      <c r="F889" s="34"/>
    </row>
    <row r="890" spans="6:6" x14ac:dyDescent="0.2">
      <c r="F890" s="34"/>
    </row>
    <row r="891" spans="6:6" x14ac:dyDescent="0.2">
      <c r="F891" s="34"/>
    </row>
    <row r="892" spans="6:6" x14ac:dyDescent="0.2">
      <c r="F892" s="34"/>
    </row>
    <row r="893" spans="6:6" x14ac:dyDescent="0.2">
      <c r="F893" s="34"/>
    </row>
    <row r="894" spans="6:6" x14ac:dyDescent="0.2">
      <c r="F894" s="34"/>
    </row>
    <row r="895" spans="6:6" x14ac:dyDescent="0.2">
      <c r="F895" s="34"/>
    </row>
    <row r="896" spans="6:6" x14ac:dyDescent="0.2">
      <c r="F896" s="34"/>
    </row>
    <row r="897" spans="6:6" x14ac:dyDescent="0.2">
      <c r="F897" s="34"/>
    </row>
    <row r="898" spans="6:6" x14ac:dyDescent="0.2">
      <c r="F898" s="34"/>
    </row>
    <row r="899" spans="6:6" x14ac:dyDescent="0.2">
      <c r="F899" s="34"/>
    </row>
    <row r="900" spans="6:6" x14ac:dyDescent="0.2">
      <c r="F900" s="34"/>
    </row>
    <row r="901" spans="6:6" x14ac:dyDescent="0.2">
      <c r="F901" s="34"/>
    </row>
    <row r="902" spans="6:6" x14ac:dyDescent="0.2">
      <c r="F902" s="34"/>
    </row>
    <row r="903" spans="6:6" x14ac:dyDescent="0.2">
      <c r="F903" s="34"/>
    </row>
    <row r="904" spans="6:6" x14ac:dyDescent="0.2">
      <c r="F904" s="34"/>
    </row>
    <row r="905" spans="6:6" x14ac:dyDescent="0.2">
      <c r="F905" s="34"/>
    </row>
    <row r="906" spans="6:6" x14ac:dyDescent="0.2">
      <c r="F906" s="34"/>
    </row>
    <row r="907" spans="6:6" x14ac:dyDescent="0.2">
      <c r="F907" s="34"/>
    </row>
    <row r="908" spans="6:6" x14ac:dyDescent="0.2">
      <c r="F908" s="34"/>
    </row>
    <row r="909" spans="6:6" x14ac:dyDescent="0.2">
      <c r="F909" s="34"/>
    </row>
    <row r="910" spans="6:6" x14ac:dyDescent="0.2">
      <c r="F910" s="34"/>
    </row>
    <row r="911" spans="6:6" x14ac:dyDescent="0.2">
      <c r="F911" s="34"/>
    </row>
    <row r="912" spans="6:6" x14ac:dyDescent="0.2">
      <c r="F912" s="34"/>
    </row>
    <row r="913" spans="6:6" x14ac:dyDescent="0.2">
      <c r="F913" s="34"/>
    </row>
    <row r="914" spans="6:6" x14ac:dyDescent="0.2">
      <c r="F914" s="34"/>
    </row>
    <row r="915" spans="6:6" x14ac:dyDescent="0.2">
      <c r="F915" s="34"/>
    </row>
    <row r="916" spans="6:6" x14ac:dyDescent="0.2">
      <c r="F916" s="34"/>
    </row>
    <row r="917" spans="6:6" x14ac:dyDescent="0.2">
      <c r="F917" s="34"/>
    </row>
    <row r="918" spans="6:6" x14ac:dyDescent="0.2">
      <c r="F918" s="34"/>
    </row>
    <row r="919" spans="6:6" x14ac:dyDescent="0.2">
      <c r="F919" s="34"/>
    </row>
    <row r="920" spans="6:6" x14ac:dyDescent="0.2">
      <c r="F920" s="34"/>
    </row>
    <row r="921" spans="6:6" x14ac:dyDescent="0.2">
      <c r="F921" s="34"/>
    </row>
    <row r="922" spans="6:6" x14ac:dyDescent="0.2">
      <c r="F922" s="34"/>
    </row>
    <row r="923" spans="6:6" x14ac:dyDescent="0.2">
      <c r="F923" s="34"/>
    </row>
    <row r="924" spans="6:6" x14ac:dyDescent="0.2">
      <c r="F924" s="34"/>
    </row>
    <row r="925" spans="6:6" x14ac:dyDescent="0.2">
      <c r="F925" s="34"/>
    </row>
    <row r="926" spans="6:6" x14ac:dyDescent="0.2">
      <c r="F926" s="34"/>
    </row>
    <row r="927" spans="6:6" x14ac:dyDescent="0.2">
      <c r="F927" s="34"/>
    </row>
    <row r="928" spans="6:6" x14ac:dyDescent="0.2">
      <c r="F928" s="34"/>
    </row>
    <row r="929" spans="6:6" x14ac:dyDescent="0.2">
      <c r="F929" s="34"/>
    </row>
    <row r="930" spans="6:6" x14ac:dyDescent="0.2">
      <c r="F930" s="34"/>
    </row>
    <row r="931" spans="6:6" x14ac:dyDescent="0.2">
      <c r="F931" s="34"/>
    </row>
    <row r="932" spans="6:6" x14ac:dyDescent="0.2">
      <c r="F932" s="34"/>
    </row>
    <row r="933" spans="6:6" x14ac:dyDescent="0.2">
      <c r="F933" s="34"/>
    </row>
    <row r="934" spans="6:6" x14ac:dyDescent="0.2">
      <c r="F934" s="34"/>
    </row>
    <row r="935" spans="6:6" x14ac:dyDescent="0.2">
      <c r="F935" s="34"/>
    </row>
    <row r="936" spans="6:6" x14ac:dyDescent="0.2">
      <c r="F936" s="34"/>
    </row>
    <row r="937" spans="6:6" x14ac:dyDescent="0.2">
      <c r="F937" s="34"/>
    </row>
    <row r="938" spans="6:6" x14ac:dyDescent="0.2">
      <c r="F938" s="34"/>
    </row>
    <row r="939" spans="6:6" x14ac:dyDescent="0.2">
      <c r="F939" s="34"/>
    </row>
    <row r="940" spans="6:6" x14ac:dyDescent="0.2">
      <c r="F940" s="34"/>
    </row>
    <row r="941" spans="6:6" x14ac:dyDescent="0.2">
      <c r="F941" s="34"/>
    </row>
    <row r="942" spans="6:6" x14ac:dyDescent="0.2">
      <c r="F942" s="34"/>
    </row>
    <row r="943" spans="6:6" x14ac:dyDescent="0.2">
      <c r="F943" s="34"/>
    </row>
    <row r="944" spans="6:6" x14ac:dyDescent="0.2">
      <c r="F944" s="34"/>
    </row>
    <row r="945" spans="6:6" x14ac:dyDescent="0.2">
      <c r="F945" s="34"/>
    </row>
    <row r="946" spans="6:6" x14ac:dyDescent="0.2">
      <c r="F946" s="34"/>
    </row>
    <row r="947" spans="6:6" x14ac:dyDescent="0.2">
      <c r="F947" s="34"/>
    </row>
    <row r="948" spans="6:6" x14ac:dyDescent="0.2">
      <c r="F948" s="34"/>
    </row>
    <row r="949" spans="6:6" x14ac:dyDescent="0.2">
      <c r="F949" s="34"/>
    </row>
    <row r="950" spans="6:6" x14ac:dyDescent="0.2">
      <c r="F950" s="34"/>
    </row>
    <row r="951" spans="6:6" x14ac:dyDescent="0.2">
      <c r="F951" s="34"/>
    </row>
    <row r="952" spans="6:6" x14ac:dyDescent="0.2">
      <c r="F952" s="34"/>
    </row>
    <row r="953" spans="6:6" x14ac:dyDescent="0.2">
      <c r="F953" s="34"/>
    </row>
    <row r="954" spans="6:6" x14ac:dyDescent="0.2">
      <c r="F954" s="34"/>
    </row>
    <row r="955" spans="6:6" x14ac:dyDescent="0.2">
      <c r="F955" s="34"/>
    </row>
    <row r="956" spans="6:6" x14ac:dyDescent="0.2">
      <c r="F956" s="34"/>
    </row>
    <row r="957" spans="6:6" x14ac:dyDescent="0.2">
      <c r="F957" s="34"/>
    </row>
    <row r="958" spans="6:6" x14ac:dyDescent="0.2">
      <c r="F958" s="34"/>
    </row>
    <row r="959" spans="6:6" x14ac:dyDescent="0.2">
      <c r="F959" s="34"/>
    </row>
    <row r="960" spans="6:6" x14ac:dyDescent="0.2">
      <c r="F960" s="34"/>
    </row>
    <row r="961" spans="6:6" x14ac:dyDescent="0.2">
      <c r="F961" s="34"/>
    </row>
    <row r="962" spans="6:6" x14ac:dyDescent="0.2">
      <c r="F962" s="34"/>
    </row>
    <row r="963" spans="6:6" x14ac:dyDescent="0.2">
      <c r="F963" s="34"/>
    </row>
    <row r="964" spans="6:6" x14ac:dyDescent="0.2">
      <c r="F964" s="34"/>
    </row>
    <row r="965" spans="6:6" x14ac:dyDescent="0.2">
      <c r="F965" s="34"/>
    </row>
    <row r="966" spans="6:6" x14ac:dyDescent="0.2">
      <c r="F966" s="34"/>
    </row>
    <row r="967" spans="6:6" x14ac:dyDescent="0.2">
      <c r="F967" s="34"/>
    </row>
    <row r="968" spans="6:6" x14ac:dyDescent="0.2">
      <c r="F968" s="34"/>
    </row>
    <row r="969" spans="6:6" x14ac:dyDescent="0.2">
      <c r="F969" s="34"/>
    </row>
    <row r="970" spans="6:6" x14ac:dyDescent="0.2">
      <c r="F970" s="34"/>
    </row>
    <row r="971" spans="6:6" x14ac:dyDescent="0.2">
      <c r="F971" s="34"/>
    </row>
    <row r="972" spans="6:6" x14ac:dyDescent="0.2">
      <c r="F972" s="34"/>
    </row>
    <row r="973" spans="6:6" x14ac:dyDescent="0.2">
      <c r="F973" s="34"/>
    </row>
    <row r="974" spans="6:6" x14ac:dyDescent="0.2">
      <c r="F974" s="34"/>
    </row>
    <row r="975" spans="6:6" x14ac:dyDescent="0.2">
      <c r="F975" s="34"/>
    </row>
    <row r="976" spans="6:6" x14ac:dyDescent="0.2">
      <c r="F976" s="34"/>
    </row>
    <row r="977" spans="6:6" x14ac:dyDescent="0.2">
      <c r="F977" s="34"/>
    </row>
    <row r="978" spans="6:6" x14ac:dyDescent="0.2">
      <c r="F978" s="34"/>
    </row>
    <row r="979" spans="6:6" x14ac:dyDescent="0.2">
      <c r="F979" s="34"/>
    </row>
    <row r="980" spans="6:6" x14ac:dyDescent="0.2">
      <c r="F980" s="34"/>
    </row>
    <row r="981" spans="6:6" x14ac:dyDescent="0.2">
      <c r="F981" s="34"/>
    </row>
    <row r="982" spans="6:6" x14ac:dyDescent="0.2">
      <c r="F982" s="34"/>
    </row>
    <row r="983" spans="6:6" x14ac:dyDescent="0.2">
      <c r="F983" s="34"/>
    </row>
    <row r="984" spans="6:6" x14ac:dyDescent="0.2">
      <c r="F984" s="34"/>
    </row>
    <row r="985" spans="6:6" x14ac:dyDescent="0.2">
      <c r="F985" s="34"/>
    </row>
    <row r="986" spans="6:6" x14ac:dyDescent="0.2">
      <c r="F986" s="34"/>
    </row>
    <row r="987" spans="6:6" x14ac:dyDescent="0.2">
      <c r="F987" s="34"/>
    </row>
    <row r="988" spans="6:6" x14ac:dyDescent="0.2">
      <c r="F988" s="34"/>
    </row>
    <row r="989" spans="6:6" x14ac:dyDescent="0.2">
      <c r="F989" s="34"/>
    </row>
    <row r="990" spans="6:6" x14ac:dyDescent="0.2">
      <c r="F990" s="34"/>
    </row>
    <row r="991" spans="6:6" x14ac:dyDescent="0.2">
      <c r="F991" s="34"/>
    </row>
    <row r="992" spans="6:6" x14ac:dyDescent="0.2">
      <c r="F992" s="34"/>
    </row>
    <row r="993" spans="6:6" x14ac:dyDescent="0.2">
      <c r="F993" s="34"/>
    </row>
    <row r="994" spans="6:6" x14ac:dyDescent="0.2">
      <c r="F994" s="34"/>
    </row>
    <row r="995" spans="6:6" x14ac:dyDescent="0.2">
      <c r="F995" s="34"/>
    </row>
    <row r="996" spans="6:6" x14ac:dyDescent="0.2">
      <c r="F996" s="34"/>
    </row>
    <row r="997" spans="6:6" x14ac:dyDescent="0.2">
      <c r="F997" s="34"/>
    </row>
    <row r="998" spans="6:6" x14ac:dyDescent="0.2">
      <c r="F998" s="34"/>
    </row>
    <row r="999" spans="6:6" x14ac:dyDescent="0.2">
      <c r="F999" s="34"/>
    </row>
    <row r="1000" spans="6:6" x14ac:dyDescent="0.2">
      <c r="F1000" s="34"/>
    </row>
    <row r="1001" spans="6:6" x14ac:dyDescent="0.2">
      <c r="F1001" s="34"/>
    </row>
    <row r="1002" spans="6:6" x14ac:dyDescent="0.2">
      <c r="F1002" s="34"/>
    </row>
    <row r="1003" spans="6:6" x14ac:dyDescent="0.2">
      <c r="F1003" s="34"/>
    </row>
    <row r="1004" spans="6:6" x14ac:dyDescent="0.2">
      <c r="F1004" s="34"/>
    </row>
    <row r="1005" spans="6:6" x14ac:dyDescent="0.2">
      <c r="F1005" s="34"/>
    </row>
    <row r="1006" spans="6:6" x14ac:dyDescent="0.2">
      <c r="F1006" s="34"/>
    </row>
    <row r="1007" spans="6:6" x14ac:dyDescent="0.2">
      <c r="F1007" s="34"/>
    </row>
    <row r="1008" spans="6:6" x14ac:dyDescent="0.2">
      <c r="F1008" s="34"/>
    </row>
    <row r="1009" spans="6:6" x14ac:dyDescent="0.2">
      <c r="F1009" s="34"/>
    </row>
    <row r="1010" spans="6:6" x14ac:dyDescent="0.2">
      <c r="F1010" s="34"/>
    </row>
    <row r="1011" spans="6:6" x14ac:dyDescent="0.2">
      <c r="F1011" s="34"/>
    </row>
    <row r="1012" spans="6:6" x14ac:dyDescent="0.2">
      <c r="F1012" s="34"/>
    </row>
    <row r="1013" spans="6:6" x14ac:dyDescent="0.2">
      <c r="F1013" s="34"/>
    </row>
    <row r="1014" spans="6:6" x14ac:dyDescent="0.2">
      <c r="F1014" s="34"/>
    </row>
    <row r="1015" spans="6:6" x14ac:dyDescent="0.2">
      <c r="F1015" s="34"/>
    </row>
    <row r="1016" spans="6:6" x14ac:dyDescent="0.2">
      <c r="F1016" s="34"/>
    </row>
    <row r="1017" spans="6:6" x14ac:dyDescent="0.2">
      <c r="F1017" s="34"/>
    </row>
    <row r="1018" spans="6:6" x14ac:dyDescent="0.2">
      <c r="F1018" s="34"/>
    </row>
    <row r="1019" spans="6:6" x14ac:dyDescent="0.2">
      <c r="F1019" s="34"/>
    </row>
    <row r="1020" spans="6:6" x14ac:dyDescent="0.2">
      <c r="F1020" s="34"/>
    </row>
    <row r="1021" spans="6:6" x14ac:dyDescent="0.2">
      <c r="F1021" s="34"/>
    </row>
    <row r="1022" spans="6:6" x14ac:dyDescent="0.2">
      <c r="F1022" s="34"/>
    </row>
    <row r="1023" spans="6:6" x14ac:dyDescent="0.2">
      <c r="F1023" s="34"/>
    </row>
    <row r="1024" spans="6:6" x14ac:dyDescent="0.2">
      <c r="F1024" s="34"/>
    </row>
    <row r="1025" spans="6:6" x14ac:dyDescent="0.2">
      <c r="F1025" s="34"/>
    </row>
    <row r="1026" spans="6:6" x14ac:dyDescent="0.2">
      <c r="F1026" s="34"/>
    </row>
    <row r="1027" spans="6:6" x14ac:dyDescent="0.2">
      <c r="F1027" s="34"/>
    </row>
    <row r="1028" spans="6:6" x14ac:dyDescent="0.2">
      <c r="F1028" s="34"/>
    </row>
    <row r="1029" spans="6:6" x14ac:dyDescent="0.2">
      <c r="F1029" s="34"/>
    </row>
    <row r="1030" spans="6:6" x14ac:dyDescent="0.2">
      <c r="F1030" s="34"/>
    </row>
    <row r="1031" spans="6:6" x14ac:dyDescent="0.2">
      <c r="F1031" s="34"/>
    </row>
    <row r="1032" spans="6:6" x14ac:dyDescent="0.2">
      <c r="F1032" s="34"/>
    </row>
    <row r="1033" spans="6:6" x14ac:dyDescent="0.2">
      <c r="F1033" s="34"/>
    </row>
    <row r="1034" spans="6:6" x14ac:dyDescent="0.2">
      <c r="F1034" s="34"/>
    </row>
    <row r="1035" spans="6:6" x14ac:dyDescent="0.2">
      <c r="F1035" s="34"/>
    </row>
    <row r="1036" spans="6:6" x14ac:dyDescent="0.2">
      <c r="F1036" s="34"/>
    </row>
    <row r="1037" spans="6:6" x14ac:dyDescent="0.2">
      <c r="F1037" s="34"/>
    </row>
    <row r="1038" spans="6:6" x14ac:dyDescent="0.2">
      <c r="F1038" s="34"/>
    </row>
    <row r="1039" spans="6:6" x14ac:dyDescent="0.2">
      <c r="F1039" s="34"/>
    </row>
    <row r="1040" spans="6:6" x14ac:dyDescent="0.2">
      <c r="F1040" s="34"/>
    </row>
    <row r="1041" spans="6:6" x14ac:dyDescent="0.2">
      <c r="F1041" s="34"/>
    </row>
    <row r="1042" spans="6:6" x14ac:dyDescent="0.2">
      <c r="F1042" s="34"/>
    </row>
    <row r="1043" spans="6:6" x14ac:dyDescent="0.2">
      <c r="F1043" s="34"/>
    </row>
    <row r="1044" spans="6:6" x14ac:dyDescent="0.2">
      <c r="F1044" s="34"/>
    </row>
    <row r="1045" spans="6:6" x14ac:dyDescent="0.2">
      <c r="F1045" s="34"/>
    </row>
    <row r="1046" spans="6:6" x14ac:dyDescent="0.2">
      <c r="F1046" s="34"/>
    </row>
    <row r="1047" spans="6:6" x14ac:dyDescent="0.2">
      <c r="F1047" s="34"/>
    </row>
    <row r="1048" spans="6:6" x14ac:dyDescent="0.2">
      <c r="F1048" s="34"/>
    </row>
    <row r="1049" spans="6:6" x14ac:dyDescent="0.2">
      <c r="F1049" s="34"/>
    </row>
    <row r="1050" spans="6:6" x14ac:dyDescent="0.2">
      <c r="F1050" s="34"/>
    </row>
    <row r="1051" spans="6:6" x14ac:dyDescent="0.2">
      <c r="F1051" s="34"/>
    </row>
    <row r="1052" spans="6:6" x14ac:dyDescent="0.2">
      <c r="F1052" s="34"/>
    </row>
    <row r="1053" spans="6:6" x14ac:dyDescent="0.2">
      <c r="F1053" s="34"/>
    </row>
    <row r="1054" spans="6:6" x14ac:dyDescent="0.2">
      <c r="F1054" s="34"/>
    </row>
    <row r="1055" spans="6:6" x14ac:dyDescent="0.2">
      <c r="F1055" s="34"/>
    </row>
    <row r="1056" spans="6:6" x14ac:dyDescent="0.2">
      <c r="F1056" s="34"/>
    </row>
    <row r="1057" spans="6:6" x14ac:dyDescent="0.2">
      <c r="F1057" s="34"/>
    </row>
    <row r="1058" spans="6:6" x14ac:dyDescent="0.2">
      <c r="F1058" s="34"/>
    </row>
    <row r="1059" spans="6:6" x14ac:dyDescent="0.2">
      <c r="F1059" s="34"/>
    </row>
    <row r="1060" spans="6:6" x14ac:dyDescent="0.2">
      <c r="F1060" s="34"/>
    </row>
    <row r="1061" spans="6:6" x14ac:dyDescent="0.2">
      <c r="F1061" s="34"/>
    </row>
    <row r="1062" spans="6:6" x14ac:dyDescent="0.2">
      <c r="F1062" s="34"/>
    </row>
    <row r="1063" spans="6:6" x14ac:dyDescent="0.2">
      <c r="F1063" s="34"/>
    </row>
    <row r="1064" spans="6:6" x14ac:dyDescent="0.2">
      <c r="F1064" s="34"/>
    </row>
    <row r="1065" spans="6:6" x14ac:dyDescent="0.2">
      <c r="F1065" s="34"/>
    </row>
    <row r="1066" spans="6:6" x14ac:dyDescent="0.2">
      <c r="F1066" s="34"/>
    </row>
    <row r="1067" spans="6:6" x14ac:dyDescent="0.2">
      <c r="F1067" s="34"/>
    </row>
    <row r="1068" spans="6:6" x14ac:dyDescent="0.2">
      <c r="F1068" s="34"/>
    </row>
    <row r="1069" spans="6:6" x14ac:dyDescent="0.2">
      <c r="F1069" s="34"/>
    </row>
    <row r="1070" spans="6:6" x14ac:dyDescent="0.2">
      <c r="F1070" s="34"/>
    </row>
    <row r="1071" spans="6:6" x14ac:dyDescent="0.2">
      <c r="F1071" s="34"/>
    </row>
    <row r="1072" spans="6:6" x14ac:dyDescent="0.2">
      <c r="F1072" s="34"/>
    </row>
    <row r="1073" spans="6:6" x14ac:dyDescent="0.2">
      <c r="F1073" s="34"/>
    </row>
    <row r="1074" spans="6:6" x14ac:dyDescent="0.2">
      <c r="F1074" s="34"/>
    </row>
    <row r="1075" spans="6:6" x14ac:dyDescent="0.2">
      <c r="F1075" s="34"/>
    </row>
    <row r="1076" spans="6:6" x14ac:dyDescent="0.2">
      <c r="F1076" s="34"/>
    </row>
    <row r="1077" spans="6:6" x14ac:dyDescent="0.2">
      <c r="F1077" s="34"/>
    </row>
    <row r="1078" spans="6:6" x14ac:dyDescent="0.2">
      <c r="F1078" s="34"/>
    </row>
    <row r="1079" spans="6:6" x14ac:dyDescent="0.2">
      <c r="F1079" s="34"/>
    </row>
    <row r="1080" spans="6:6" x14ac:dyDescent="0.2">
      <c r="F1080" s="34"/>
    </row>
    <row r="1081" spans="6:6" x14ac:dyDescent="0.2">
      <c r="F1081" s="34"/>
    </row>
    <row r="1082" spans="6:6" x14ac:dyDescent="0.2">
      <c r="F1082" s="34"/>
    </row>
    <row r="1083" spans="6:6" x14ac:dyDescent="0.2">
      <c r="F1083" s="34"/>
    </row>
    <row r="1084" spans="6:6" x14ac:dyDescent="0.2">
      <c r="F1084" s="34"/>
    </row>
    <row r="1085" spans="6:6" x14ac:dyDescent="0.2">
      <c r="F1085" s="34"/>
    </row>
    <row r="1086" spans="6:6" x14ac:dyDescent="0.2">
      <c r="F1086" s="34"/>
    </row>
    <row r="1087" spans="6:6" x14ac:dyDescent="0.2">
      <c r="F1087" s="34"/>
    </row>
    <row r="1088" spans="6:6" x14ac:dyDescent="0.2">
      <c r="F1088" s="34"/>
    </row>
    <row r="1089" spans="6:6" x14ac:dyDescent="0.2">
      <c r="F1089" s="34"/>
    </row>
    <row r="1090" spans="6:6" x14ac:dyDescent="0.2">
      <c r="F1090" s="34"/>
    </row>
    <row r="1091" spans="6:6" x14ac:dyDescent="0.2">
      <c r="F1091" s="34"/>
    </row>
    <row r="1092" spans="6:6" x14ac:dyDescent="0.2">
      <c r="F1092" s="34"/>
    </row>
    <row r="1093" spans="6:6" x14ac:dyDescent="0.2">
      <c r="F1093" s="34"/>
    </row>
    <row r="1094" spans="6:6" x14ac:dyDescent="0.2">
      <c r="F1094" s="34"/>
    </row>
    <row r="1095" spans="6:6" x14ac:dyDescent="0.2">
      <c r="F1095" s="34"/>
    </row>
    <row r="1096" spans="6:6" x14ac:dyDescent="0.2">
      <c r="F1096" s="34"/>
    </row>
    <row r="1097" spans="6:6" x14ac:dyDescent="0.2">
      <c r="F1097" s="34"/>
    </row>
    <row r="1098" spans="6:6" x14ac:dyDescent="0.2">
      <c r="F1098" s="34"/>
    </row>
    <row r="1099" spans="6:6" x14ac:dyDescent="0.2">
      <c r="F1099" s="34"/>
    </row>
    <row r="1100" spans="6:6" x14ac:dyDescent="0.2">
      <c r="F1100" s="34"/>
    </row>
    <row r="1101" spans="6:6" x14ac:dyDescent="0.2">
      <c r="F1101" s="34"/>
    </row>
    <row r="1102" spans="6:6" x14ac:dyDescent="0.2">
      <c r="F1102" s="34"/>
    </row>
    <row r="1103" spans="6:6" x14ac:dyDescent="0.2">
      <c r="F1103" s="34"/>
    </row>
    <row r="1104" spans="6:6" x14ac:dyDescent="0.2">
      <c r="F1104" s="34"/>
    </row>
    <row r="1105" spans="6:6" x14ac:dyDescent="0.2">
      <c r="F1105" s="34"/>
    </row>
    <row r="1106" spans="6:6" x14ac:dyDescent="0.2">
      <c r="F1106" s="34"/>
    </row>
    <row r="1107" spans="6:6" x14ac:dyDescent="0.2">
      <c r="F1107" s="34"/>
    </row>
    <row r="1108" spans="6:6" x14ac:dyDescent="0.2">
      <c r="F1108" s="34"/>
    </row>
    <row r="1109" spans="6:6" x14ac:dyDescent="0.2">
      <c r="F1109" s="34"/>
    </row>
    <row r="1110" spans="6:6" x14ac:dyDescent="0.2">
      <c r="F1110" s="34"/>
    </row>
    <row r="1111" spans="6:6" x14ac:dyDescent="0.2">
      <c r="F1111" s="34"/>
    </row>
    <row r="1112" spans="6:6" x14ac:dyDescent="0.2">
      <c r="F1112" s="34"/>
    </row>
    <row r="1113" spans="6:6" x14ac:dyDescent="0.2">
      <c r="F1113" s="34"/>
    </row>
    <row r="1114" spans="6:6" x14ac:dyDescent="0.2">
      <c r="F1114" s="34"/>
    </row>
    <row r="1115" spans="6:6" x14ac:dyDescent="0.2">
      <c r="F1115" s="34"/>
    </row>
    <row r="1116" spans="6:6" x14ac:dyDescent="0.2">
      <c r="F1116" s="34"/>
    </row>
    <row r="1117" spans="6:6" x14ac:dyDescent="0.2">
      <c r="F1117" s="34"/>
    </row>
    <row r="1118" spans="6:6" x14ac:dyDescent="0.2">
      <c r="F1118" s="34"/>
    </row>
    <row r="1119" spans="6:6" x14ac:dyDescent="0.2">
      <c r="F1119" s="34"/>
    </row>
    <row r="1120" spans="6:6" x14ac:dyDescent="0.2">
      <c r="F1120" s="34"/>
    </row>
    <row r="1121" spans="6:6" x14ac:dyDescent="0.2">
      <c r="F1121" s="34"/>
    </row>
    <row r="1122" spans="6:6" x14ac:dyDescent="0.2">
      <c r="F1122" s="34"/>
    </row>
    <row r="1123" spans="6:6" x14ac:dyDescent="0.2">
      <c r="F1123" s="34"/>
    </row>
    <row r="1124" spans="6:6" x14ac:dyDescent="0.2">
      <c r="F1124" s="34"/>
    </row>
    <row r="1125" spans="6:6" x14ac:dyDescent="0.2">
      <c r="F1125" s="34"/>
    </row>
    <row r="1126" spans="6:6" x14ac:dyDescent="0.2">
      <c r="F1126" s="34"/>
    </row>
    <row r="1127" spans="6:6" x14ac:dyDescent="0.2">
      <c r="F1127" s="34"/>
    </row>
    <row r="1128" spans="6:6" x14ac:dyDescent="0.2">
      <c r="F1128" s="34"/>
    </row>
    <row r="1129" spans="6:6" x14ac:dyDescent="0.2">
      <c r="F1129" s="34"/>
    </row>
    <row r="1130" spans="6:6" x14ac:dyDescent="0.2">
      <c r="F1130" s="34"/>
    </row>
    <row r="1131" spans="6:6" x14ac:dyDescent="0.2">
      <c r="F1131" s="34"/>
    </row>
    <row r="1132" spans="6:6" x14ac:dyDescent="0.2">
      <c r="F1132" s="34"/>
    </row>
    <row r="1133" spans="6:6" x14ac:dyDescent="0.2">
      <c r="F1133" s="34"/>
    </row>
    <row r="1134" spans="6:6" x14ac:dyDescent="0.2">
      <c r="F1134" s="34"/>
    </row>
    <row r="1135" spans="6:6" x14ac:dyDescent="0.2">
      <c r="F1135" s="34"/>
    </row>
    <row r="1136" spans="6:6" x14ac:dyDescent="0.2">
      <c r="F1136" s="34"/>
    </row>
    <row r="1137" spans="6:6" x14ac:dyDescent="0.2">
      <c r="F1137" s="34"/>
    </row>
    <row r="1138" spans="6:6" x14ac:dyDescent="0.2">
      <c r="F1138" s="34"/>
    </row>
    <row r="1139" spans="6:6" x14ac:dyDescent="0.2">
      <c r="F1139" s="34"/>
    </row>
    <row r="1140" spans="6:6" x14ac:dyDescent="0.2">
      <c r="F1140" s="34"/>
    </row>
    <row r="1141" spans="6:6" x14ac:dyDescent="0.2">
      <c r="F1141" s="34"/>
    </row>
    <row r="1142" spans="6:6" x14ac:dyDescent="0.2">
      <c r="F1142" s="34"/>
    </row>
    <row r="1143" spans="6:6" x14ac:dyDescent="0.2">
      <c r="F1143" s="34"/>
    </row>
    <row r="1144" spans="6:6" x14ac:dyDescent="0.2">
      <c r="F1144" s="34"/>
    </row>
    <row r="1145" spans="6:6" x14ac:dyDescent="0.2">
      <c r="F1145" s="34"/>
    </row>
    <row r="1146" spans="6:6" x14ac:dyDescent="0.2">
      <c r="F1146" s="34"/>
    </row>
    <row r="1147" spans="6:6" x14ac:dyDescent="0.2">
      <c r="F1147" s="34"/>
    </row>
    <row r="1148" spans="6:6" x14ac:dyDescent="0.2">
      <c r="F1148" s="34"/>
    </row>
    <row r="1149" spans="6:6" x14ac:dyDescent="0.2">
      <c r="F1149" s="34"/>
    </row>
    <row r="1150" spans="6:6" x14ac:dyDescent="0.2">
      <c r="F1150" s="34"/>
    </row>
    <row r="1151" spans="6:6" x14ac:dyDescent="0.2">
      <c r="F1151" s="34"/>
    </row>
    <row r="1152" spans="6:6" x14ac:dyDescent="0.2">
      <c r="F1152" s="34"/>
    </row>
    <row r="1153" spans="6:6" x14ac:dyDescent="0.2">
      <c r="F1153" s="34"/>
    </row>
    <row r="1154" spans="6:6" x14ac:dyDescent="0.2">
      <c r="F1154" s="34"/>
    </row>
    <row r="1155" spans="6:6" x14ac:dyDescent="0.2">
      <c r="F1155" s="34"/>
    </row>
    <row r="1156" spans="6:6" x14ac:dyDescent="0.2">
      <c r="F1156" s="34"/>
    </row>
    <row r="1157" spans="6:6" x14ac:dyDescent="0.2">
      <c r="F1157" s="34"/>
    </row>
    <row r="1158" spans="6:6" x14ac:dyDescent="0.2">
      <c r="F1158" s="34"/>
    </row>
    <row r="1159" spans="6:6" x14ac:dyDescent="0.2">
      <c r="F1159" s="34"/>
    </row>
    <row r="1160" spans="6:6" x14ac:dyDescent="0.2">
      <c r="F1160" s="34"/>
    </row>
    <row r="1161" spans="6:6" x14ac:dyDescent="0.2">
      <c r="F1161" s="34"/>
    </row>
    <row r="1162" spans="6:6" x14ac:dyDescent="0.2">
      <c r="F1162" s="34"/>
    </row>
    <row r="1163" spans="6:6" x14ac:dyDescent="0.2">
      <c r="F1163" s="34"/>
    </row>
    <row r="1164" spans="6:6" x14ac:dyDescent="0.2">
      <c r="F1164" s="34"/>
    </row>
    <row r="1165" spans="6:6" x14ac:dyDescent="0.2">
      <c r="F1165" s="34"/>
    </row>
    <row r="1166" spans="6:6" x14ac:dyDescent="0.2">
      <c r="F1166" s="34"/>
    </row>
    <row r="1167" spans="6:6" x14ac:dyDescent="0.2">
      <c r="F1167" s="34"/>
    </row>
    <row r="1168" spans="6:6" x14ac:dyDescent="0.2">
      <c r="F1168" s="34"/>
    </row>
    <row r="1169" spans="6:6" x14ac:dyDescent="0.2">
      <c r="F1169" s="34"/>
    </row>
    <row r="1170" spans="6:6" x14ac:dyDescent="0.2">
      <c r="F1170" s="34"/>
    </row>
    <row r="1171" spans="6:6" x14ac:dyDescent="0.2">
      <c r="F1171" s="34"/>
    </row>
    <row r="1172" spans="6:6" x14ac:dyDescent="0.2">
      <c r="F1172" s="34"/>
    </row>
    <row r="1173" spans="6:6" x14ac:dyDescent="0.2">
      <c r="F1173" s="34"/>
    </row>
    <row r="1174" spans="6:6" x14ac:dyDescent="0.2">
      <c r="F1174" s="34"/>
    </row>
    <row r="1175" spans="6:6" x14ac:dyDescent="0.2">
      <c r="F1175" s="34"/>
    </row>
    <row r="1176" spans="6:6" x14ac:dyDescent="0.2">
      <c r="F1176" s="34"/>
    </row>
    <row r="1177" spans="6:6" x14ac:dyDescent="0.2">
      <c r="F1177" s="34"/>
    </row>
    <row r="1178" spans="6:6" x14ac:dyDescent="0.2">
      <c r="F1178" s="34"/>
    </row>
    <row r="1179" spans="6:6" x14ac:dyDescent="0.2">
      <c r="F1179" s="34"/>
    </row>
    <row r="1180" spans="6:6" x14ac:dyDescent="0.2">
      <c r="F1180" s="34"/>
    </row>
    <row r="1181" spans="6:6" x14ac:dyDescent="0.2">
      <c r="F1181" s="34"/>
    </row>
    <row r="1182" spans="6:6" x14ac:dyDescent="0.2">
      <c r="F1182" s="34"/>
    </row>
    <row r="1183" spans="6:6" x14ac:dyDescent="0.2">
      <c r="F1183" s="34"/>
    </row>
    <row r="1184" spans="6:6" x14ac:dyDescent="0.2">
      <c r="F1184" s="34"/>
    </row>
    <row r="1185" spans="6:6" x14ac:dyDescent="0.2">
      <c r="F1185" s="34"/>
    </row>
    <row r="1186" spans="6:6" x14ac:dyDescent="0.2">
      <c r="F1186" s="34"/>
    </row>
    <row r="1187" spans="6:6" x14ac:dyDescent="0.2">
      <c r="F1187" s="34"/>
    </row>
    <row r="1188" spans="6:6" x14ac:dyDescent="0.2">
      <c r="F1188" s="34"/>
    </row>
    <row r="1189" spans="6:6" x14ac:dyDescent="0.2">
      <c r="F1189" s="34"/>
    </row>
    <row r="1190" spans="6:6" x14ac:dyDescent="0.2">
      <c r="F1190" s="34"/>
    </row>
    <row r="1191" spans="6:6" x14ac:dyDescent="0.2">
      <c r="F1191" s="34"/>
    </row>
    <row r="1192" spans="6:6" x14ac:dyDescent="0.2">
      <c r="F1192" s="34"/>
    </row>
    <row r="1193" spans="6:6" x14ac:dyDescent="0.2">
      <c r="F1193" s="34"/>
    </row>
    <row r="1194" spans="6:6" x14ac:dyDescent="0.2">
      <c r="F1194" s="34"/>
    </row>
    <row r="1195" spans="6:6" x14ac:dyDescent="0.2">
      <c r="F1195" s="34"/>
    </row>
    <row r="1196" spans="6:6" x14ac:dyDescent="0.2">
      <c r="F1196" s="34"/>
    </row>
    <row r="1197" spans="6:6" x14ac:dyDescent="0.2">
      <c r="F1197" s="34"/>
    </row>
    <row r="1198" spans="6:6" x14ac:dyDescent="0.2">
      <c r="F1198" s="34"/>
    </row>
    <row r="1199" spans="6:6" x14ac:dyDescent="0.2">
      <c r="F1199" s="34"/>
    </row>
    <row r="1200" spans="6:6" x14ac:dyDescent="0.2">
      <c r="F1200" s="34"/>
    </row>
    <row r="1201" spans="6:6" x14ac:dyDescent="0.2">
      <c r="F1201" s="34"/>
    </row>
    <row r="1202" spans="6:6" x14ac:dyDescent="0.2">
      <c r="F1202" s="34"/>
    </row>
    <row r="1203" spans="6:6" x14ac:dyDescent="0.2">
      <c r="F1203" s="34"/>
    </row>
    <row r="1204" spans="6:6" x14ac:dyDescent="0.2">
      <c r="F1204" s="34"/>
    </row>
    <row r="1205" spans="6:6" x14ac:dyDescent="0.2">
      <c r="F1205" s="34"/>
    </row>
    <row r="1206" spans="6:6" x14ac:dyDescent="0.2">
      <c r="F1206" s="34"/>
    </row>
    <row r="1207" spans="6:6" x14ac:dyDescent="0.2">
      <c r="F1207" s="34"/>
    </row>
    <row r="1208" spans="6:6" x14ac:dyDescent="0.2">
      <c r="F1208" s="34"/>
    </row>
    <row r="1209" spans="6:6" x14ac:dyDescent="0.2">
      <c r="F1209" s="34"/>
    </row>
    <row r="1210" spans="6:6" x14ac:dyDescent="0.2">
      <c r="F1210" s="34"/>
    </row>
    <row r="1211" spans="6:6" x14ac:dyDescent="0.2">
      <c r="F1211" s="34"/>
    </row>
    <row r="1212" spans="6:6" x14ac:dyDescent="0.2">
      <c r="F1212" s="34"/>
    </row>
    <row r="1213" spans="6:6" x14ac:dyDescent="0.2">
      <c r="F1213" s="34"/>
    </row>
    <row r="1214" spans="6:6" x14ac:dyDescent="0.2">
      <c r="F1214" s="34"/>
    </row>
    <row r="1215" spans="6:6" x14ac:dyDescent="0.2">
      <c r="F1215" s="34"/>
    </row>
    <row r="1216" spans="6:6" x14ac:dyDescent="0.2">
      <c r="F1216" s="34"/>
    </row>
    <row r="1217" spans="6:6" x14ac:dyDescent="0.2">
      <c r="F1217" s="34"/>
    </row>
    <row r="1218" spans="6:6" x14ac:dyDescent="0.2">
      <c r="F1218" s="34"/>
    </row>
    <row r="1219" spans="6:6" x14ac:dyDescent="0.2">
      <c r="F1219" s="34"/>
    </row>
    <row r="1220" spans="6:6" x14ac:dyDescent="0.2">
      <c r="F1220" s="34"/>
    </row>
    <row r="1221" spans="6:6" x14ac:dyDescent="0.2">
      <c r="F1221" s="34"/>
    </row>
    <row r="1222" spans="6:6" x14ac:dyDescent="0.2">
      <c r="F1222" s="34"/>
    </row>
    <row r="1223" spans="6:6" x14ac:dyDescent="0.2">
      <c r="F1223" s="34"/>
    </row>
    <row r="1224" spans="6:6" x14ac:dyDescent="0.2">
      <c r="F1224" s="34"/>
    </row>
    <row r="1225" spans="6:6" x14ac:dyDescent="0.2">
      <c r="F1225" s="34"/>
    </row>
    <row r="1226" spans="6:6" x14ac:dyDescent="0.2">
      <c r="F1226" s="34"/>
    </row>
    <row r="1227" spans="6:6" x14ac:dyDescent="0.2">
      <c r="F1227" s="34"/>
    </row>
    <row r="1228" spans="6:6" x14ac:dyDescent="0.2">
      <c r="F1228" s="34"/>
    </row>
    <row r="1229" spans="6:6" x14ac:dyDescent="0.2">
      <c r="F1229" s="34"/>
    </row>
    <row r="1230" spans="6:6" x14ac:dyDescent="0.2">
      <c r="F1230" s="34"/>
    </row>
    <row r="1231" spans="6:6" x14ac:dyDescent="0.2">
      <c r="F1231" s="34"/>
    </row>
    <row r="1232" spans="6:6" x14ac:dyDescent="0.2">
      <c r="F1232" s="34"/>
    </row>
    <row r="1233" spans="6:6" x14ac:dyDescent="0.2">
      <c r="F1233" s="34"/>
    </row>
    <row r="1234" spans="6:6" x14ac:dyDescent="0.2">
      <c r="F1234" s="34"/>
    </row>
    <row r="1235" spans="6:6" x14ac:dyDescent="0.2">
      <c r="F1235" s="34"/>
    </row>
    <row r="1236" spans="6:6" x14ac:dyDescent="0.2">
      <c r="F1236" s="34"/>
    </row>
    <row r="1237" spans="6:6" x14ac:dyDescent="0.2">
      <c r="F1237" s="34"/>
    </row>
    <row r="1238" spans="6:6" x14ac:dyDescent="0.2">
      <c r="F1238" s="34"/>
    </row>
    <row r="1239" spans="6:6" x14ac:dyDescent="0.2">
      <c r="F1239" s="34"/>
    </row>
    <row r="1240" spans="6:6" x14ac:dyDescent="0.2">
      <c r="F1240" s="34"/>
    </row>
    <row r="1241" spans="6:6" x14ac:dyDescent="0.2">
      <c r="F1241" s="34"/>
    </row>
    <row r="1242" spans="6:6" x14ac:dyDescent="0.2">
      <c r="F1242" s="34"/>
    </row>
    <row r="1243" spans="6:6" x14ac:dyDescent="0.2">
      <c r="F1243" s="34"/>
    </row>
    <row r="1244" spans="6:6" x14ac:dyDescent="0.2">
      <c r="F1244" s="34"/>
    </row>
    <row r="1245" spans="6:6" x14ac:dyDescent="0.2">
      <c r="F1245" s="34"/>
    </row>
    <row r="1246" spans="6:6" x14ac:dyDescent="0.2">
      <c r="F1246" s="34"/>
    </row>
    <row r="1247" spans="6:6" x14ac:dyDescent="0.2">
      <c r="F1247" s="34"/>
    </row>
    <row r="1248" spans="6:6" x14ac:dyDescent="0.2">
      <c r="F1248" s="34"/>
    </row>
    <row r="1249" spans="6:6" x14ac:dyDescent="0.2">
      <c r="F1249" s="34"/>
    </row>
    <row r="1250" spans="6:6" x14ac:dyDescent="0.2">
      <c r="F1250" s="34"/>
    </row>
    <row r="1251" spans="6:6" x14ac:dyDescent="0.2">
      <c r="F1251" s="34"/>
    </row>
    <row r="1252" spans="6:6" x14ac:dyDescent="0.2">
      <c r="F1252" s="34"/>
    </row>
    <row r="1253" spans="6:6" x14ac:dyDescent="0.2">
      <c r="F1253" s="34"/>
    </row>
    <row r="1254" spans="6:6" x14ac:dyDescent="0.2">
      <c r="F1254" s="34"/>
    </row>
    <row r="1255" spans="6:6" x14ac:dyDescent="0.2">
      <c r="F1255" s="34"/>
    </row>
    <row r="1256" spans="6:6" x14ac:dyDescent="0.2">
      <c r="F1256" s="34"/>
    </row>
    <row r="1257" spans="6:6" x14ac:dyDescent="0.2">
      <c r="F1257" s="34"/>
    </row>
    <row r="1258" spans="6:6" x14ac:dyDescent="0.2">
      <c r="F1258" s="34"/>
    </row>
    <row r="1259" spans="6:6" x14ac:dyDescent="0.2">
      <c r="F1259" s="34"/>
    </row>
    <row r="1260" spans="6:6" x14ac:dyDescent="0.2">
      <c r="F1260" s="34"/>
    </row>
    <row r="1261" spans="6:6" x14ac:dyDescent="0.2">
      <c r="F1261" s="34"/>
    </row>
    <row r="1262" spans="6:6" x14ac:dyDescent="0.2">
      <c r="F1262" s="34"/>
    </row>
    <row r="1263" spans="6:6" x14ac:dyDescent="0.2">
      <c r="F1263" s="34"/>
    </row>
    <row r="1264" spans="6:6" x14ac:dyDescent="0.2">
      <c r="F1264" s="34"/>
    </row>
    <row r="1265" spans="6:6" x14ac:dyDescent="0.2">
      <c r="F1265" s="34"/>
    </row>
    <row r="1266" spans="6:6" x14ac:dyDescent="0.2">
      <c r="F1266" s="34"/>
    </row>
    <row r="1267" spans="6:6" x14ac:dyDescent="0.2">
      <c r="F1267" s="34"/>
    </row>
    <row r="1268" spans="6:6" x14ac:dyDescent="0.2">
      <c r="F1268" s="34"/>
    </row>
    <row r="1269" spans="6:6" x14ac:dyDescent="0.2">
      <c r="F1269" s="34"/>
    </row>
    <row r="1270" spans="6:6" x14ac:dyDescent="0.2">
      <c r="F1270" s="34"/>
    </row>
    <row r="1271" spans="6:6" x14ac:dyDescent="0.2">
      <c r="F1271" s="34"/>
    </row>
    <row r="1272" spans="6:6" x14ac:dyDescent="0.2">
      <c r="F1272" s="34"/>
    </row>
    <row r="1273" spans="6:6" x14ac:dyDescent="0.2">
      <c r="F1273" s="34"/>
    </row>
    <row r="1274" spans="6:6" x14ac:dyDescent="0.2">
      <c r="F1274" s="34"/>
    </row>
    <row r="1275" spans="6:6" x14ac:dyDescent="0.2">
      <c r="F1275" s="34"/>
    </row>
    <row r="1276" spans="6:6" x14ac:dyDescent="0.2">
      <c r="F1276" s="34"/>
    </row>
    <row r="1277" spans="6:6" x14ac:dyDescent="0.2">
      <c r="F1277" s="34"/>
    </row>
    <row r="1278" spans="6:6" x14ac:dyDescent="0.2">
      <c r="F1278" s="34"/>
    </row>
    <row r="1279" spans="6:6" x14ac:dyDescent="0.2">
      <c r="F1279" s="34"/>
    </row>
    <row r="1280" spans="6:6" x14ac:dyDescent="0.2">
      <c r="F1280" s="34"/>
    </row>
    <row r="1281" spans="6:6" x14ac:dyDescent="0.2">
      <c r="F1281" s="34"/>
    </row>
    <row r="1282" spans="6:6" x14ac:dyDescent="0.2">
      <c r="F1282" s="34"/>
    </row>
    <row r="1283" spans="6:6" x14ac:dyDescent="0.2">
      <c r="F1283" s="34"/>
    </row>
    <row r="1284" spans="6:6" x14ac:dyDescent="0.2">
      <c r="F1284" s="34"/>
    </row>
    <row r="1285" spans="6:6" x14ac:dyDescent="0.2">
      <c r="F1285" s="34"/>
    </row>
    <row r="1286" spans="6:6" x14ac:dyDescent="0.2">
      <c r="F1286" s="34"/>
    </row>
    <row r="1287" spans="6:6" x14ac:dyDescent="0.2">
      <c r="F1287" s="34"/>
    </row>
    <row r="1288" spans="6:6" x14ac:dyDescent="0.2">
      <c r="F1288" s="34"/>
    </row>
    <row r="1289" spans="6:6" x14ac:dyDescent="0.2">
      <c r="F1289" s="34"/>
    </row>
    <row r="1290" spans="6:6" x14ac:dyDescent="0.2">
      <c r="F1290" s="34"/>
    </row>
    <row r="1291" spans="6:6" x14ac:dyDescent="0.2">
      <c r="F1291" s="34"/>
    </row>
    <row r="1292" spans="6:6" x14ac:dyDescent="0.2">
      <c r="F1292" s="34"/>
    </row>
    <row r="1293" spans="6:6" x14ac:dyDescent="0.2">
      <c r="F1293" s="34"/>
    </row>
    <row r="1294" spans="6:6" x14ac:dyDescent="0.2">
      <c r="F1294" s="34"/>
    </row>
    <row r="1295" spans="6:6" x14ac:dyDescent="0.2">
      <c r="F1295" s="34"/>
    </row>
    <row r="1296" spans="6:6" x14ac:dyDescent="0.2">
      <c r="F1296" s="34"/>
    </row>
    <row r="1297" spans="6:6" x14ac:dyDescent="0.2">
      <c r="F1297" s="34"/>
    </row>
    <row r="1298" spans="6:6" x14ac:dyDescent="0.2">
      <c r="F1298" s="34"/>
    </row>
    <row r="1299" spans="6:6" x14ac:dyDescent="0.2">
      <c r="F1299" s="34"/>
    </row>
    <row r="1300" spans="6:6" x14ac:dyDescent="0.2">
      <c r="F1300" s="34"/>
    </row>
    <row r="1301" spans="6:6" x14ac:dyDescent="0.2">
      <c r="F1301" s="34"/>
    </row>
    <row r="1302" spans="6:6" x14ac:dyDescent="0.2">
      <c r="F1302" s="34"/>
    </row>
    <row r="1303" spans="6:6" x14ac:dyDescent="0.2">
      <c r="F1303" s="34"/>
    </row>
    <row r="1304" spans="6:6" x14ac:dyDescent="0.2">
      <c r="F1304" s="34"/>
    </row>
    <row r="1305" spans="6:6" x14ac:dyDescent="0.2">
      <c r="F1305" s="34"/>
    </row>
    <row r="1306" spans="6:6" x14ac:dyDescent="0.2">
      <c r="F1306" s="34"/>
    </row>
    <row r="1307" spans="6:6" x14ac:dyDescent="0.2">
      <c r="F1307" s="34"/>
    </row>
    <row r="1308" spans="6:6" x14ac:dyDescent="0.2">
      <c r="F1308" s="34"/>
    </row>
    <row r="1309" spans="6:6" x14ac:dyDescent="0.2">
      <c r="F1309" s="34"/>
    </row>
    <row r="1310" spans="6:6" x14ac:dyDescent="0.2">
      <c r="F1310" s="34"/>
    </row>
    <row r="1311" spans="6:6" x14ac:dyDescent="0.2">
      <c r="F1311" s="34"/>
    </row>
    <row r="1312" spans="6:6" x14ac:dyDescent="0.2">
      <c r="F1312" s="34"/>
    </row>
    <row r="1313" spans="6:6" x14ac:dyDescent="0.2">
      <c r="F1313" s="34"/>
    </row>
    <row r="1314" spans="6:6" x14ac:dyDescent="0.2">
      <c r="F1314" s="34"/>
    </row>
    <row r="1315" spans="6:6" x14ac:dyDescent="0.2">
      <c r="F1315" s="34"/>
    </row>
    <row r="1316" spans="6:6" x14ac:dyDescent="0.2">
      <c r="F1316" s="34"/>
    </row>
    <row r="1317" spans="6:6" x14ac:dyDescent="0.2">
      <c r="F1317" s="34"/>
    </row>
    <row r="1318" spans="6:6" x14ac:dyDescent="0.2">
      <c r="F1318" s="34"/>
    </row>
    <row r="1319" spans="6:6" x14ac:dyDescent="0.2">
      <c r="F1319" s="34"/>
    </row>
    <row r="1320" spans="6:6" x14ac:dyDescent="0.2">
      <c r="F1320" s="34"/>
    </row>
    <row r="1321" spans="6:6" x14ac:dyDescent="0.2">
      <c r="F1321" s="34"/>
    </row>
    <row r="1322" spans="6:6" x14ac:dyDescent="0.2">
      <c r="F1322" s="34"/>
    </row>
    <row r="1323" spans="6:6" x14ac:dyDescent="0.2">
      <c r="F1323" s="34"/>
    </row>
    <row r="1324" spans="6:6" x14ac:dyDescent="0.2">
      <c r="F1324" s="34"/>
    </row>
    <row r="1325" spans="6:6" x14ac:dyDescent="0.2">
      <c r="F1325" s="34"/>
    </row>
    <row r="1326" spans="6:6" x14ac:dyDescent="0.2">
      <c r="F1326" s="34"/>
    </row>
    <row r="1327" spans="6:6" x14ac:dyDescent="0.2">
      <c r="F1327" s="34"/>
    </row>
    <row r="1328" spans="6:6" x14ac:dyDescent="0.2">
      <c r="F1328" s="34"/>
    </row>
    <row r="1329" spans="6:6" x14ac:dyDescent="0.2">
      <c r="F1329" s="34"/>
    </row>
    <row r="1330" spans="6:6" x14ac:dyDescent="0.2">
      <c r="F1330" s="34"/>
    </row>
    <row r="1331" spans="6:6" x14ac:dyDescent="0.2">
      <c r="F1331" s="34"/>
    </row>
    <row r="1332" spans="6:6" x14ac:dyDescent="0.2">
      <c r="F1332" s="34"/>
    </row>
    <row r="1333" spans="6:6" x14ac:dyDescent="0.2">
      <c r="F1333" s="34"/>
    </row>
    <row r="1334" spans="6:6" x14ac:dyDescent="0.2">
      <c r="F1334" s="34"/>
    </row>
    <row r="1335" spans="6:6" x14ac:dyDescent="0.2">
      <c r="F1335" s="34"/>
    </row>
    <row r="1336" spans="6:6" x14ac:dyDescent="0.2">
      <c r="F1336" s="34"/>
    </row>
    <row r="1337" spans="6:6" x14ac:dyDescent="0.2">
      <c r="F1337" s="34"/>
    </row>
    <row r="1338" spans="6:6" x14ac:dyDescent="0.2">
      <c r="F1338" s="34"/>
    </row>
    <row r="1339" spans="6:6" x14ac:dyDescent="0.2">
      <c r="F1339" s="34"/>
    </row>
    <row r="1340" spans="6:6" x14ac:dyDescent="0.2">
      <c r="F1340" s="34"/>
    </row>
    <row r="1341" spans="6:6" x14ac:dyDescent="0.2">
      <c r="F1341" s="34"/>
    </row>
    <row r="1342" spans="6:6" x14ac:dyDescent="0.2">
      <c r="F1342" s="34"/>
    </row>
    <row r="1343" spans="6:6" x14ac:dyDescent="0.2">
      <c r="F1343" s="34"/>
    </row>
    <row r="1344" spans="6:6" x14ac:dyDescent="0.2">
      <c r="F1344" s="34"/>
    </row>
    <row r="1345" spans="6:6" x14ac:dyDescent="0.2">
      <c r="F1345" s="34"/>
    </row>
    <row r="1346" spans="6:6" x14ac:dyDescent="0.2">
      <c r="F1346" s="34"/>
    </row>
    <row r="1347" spans="6:6" x14ac:dyDescent="0.2">
      <c r="F1347" s="34"/>
    </row>
    <row r="1348" spans="6:6" x14ac:dyDescent="0.2">
      <c r="F1348" s="34"/>
    </row>
    <row r="1349" spans="6:6" x14ac:dyDescent="0.2">
      <c r="F1349" s="34"/>
    </row>
  </sheetData>
  <mergeCells count="8">
    <mergeCell ref="A112:L112"/>
    <mergeCell ref="A5:M5"/>
    <mergeCell ref="B1:H1"/>
    <mergeCell ref="B2:H2"/>
    <mergeCell ref="C3:H3"/>
    <mergeCell ref="I1:M1"/>
    <mergeCell ref="I2:M2"/>
    <mergeCell ref="I3:M3"/>
  </mergeCells>
  <phoneticPr fontId="3" type="noConversion"/>
  <pageMargins left="1.1811023622047245" right="0.39370078740157483" top="1.3779527559055118" bottom="0.70866141732283472" header="0.35433070866141736" footer="0.31496062992125984"/>
  <pageSetup paperSize="9" scale="66" fitToHeight="0" orientation="portrait" r:id="rId1"/>
  <headerFooter>
    <oddFooter>&amp;C&amp;"Segoe UI,Normal"&amp;8Página &amp;P de &amp;N</oddFooter>
  </headerFooter>
  <rowBreaks count="4" manualBreakCount="4">
    <brk id="31" max="12" man="1"/>
    <brk id="49" max="12" man="1"/>
    <brk id="71" max="12" man="1"/>
    <brk id="10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82699-F4BD-4C13-9DF8-A9D358101CF3}">
  <sheetPr codeName="Planilha5">
    <pageSetUpPr fitToPage="1"/>
  </sheetPr>
  <dimension ref="A1:K31"/>
  <sheetViews>
    <sheetView view="pageBreakPreview" zoomScaleNormal="100" zoomScaleSheetLayoutView="100" workbookViewId="0">
      <selection activeCell="O6" sqref="O6"/>
    </sheetView>
  </sheetViews>
  <sheetFormatPr defaultRowHeight="15" x14ac:dyDescent="0.25"/>
  <cols>
    <col min="2" max="2" width="22" customWidth="1"/>
    <col min="3" max="3" width="15.85546875" bestFit="1" customWidth="1"/>
    <col min="4" max="4" width="7.85546875" bestFit="1" customWidth="1"/>
    <col min="5" max="5" width="15.7109375" style="6" customWidth="1"/>
    <col min="6" max="6" width="7.85546875" style="6" bestFit="1" customWidth="1"/>
    <col min="7" max="7" width="15.7109375" style="6" customWidth="1"/>
    <col min="8" max="8" width="7.85546875" bestFit="1" customWidth="1"/>
    <col min="9" max="9" width="15.7109375" customWidth="1"/>
    <col min="10" max="10" width="7.85546875" bestFit="1" customWidth="1"/>
    <col min="11" max="11" width="15.7109375" customWidth="1"/>
  </cols>
  <sheetData>
    <row r="1" spans="1:11" x14ac:dyDescent="0.25">
      <c r="A1" s="61" t="str">
        <f>_xlfn.CONCAT(Orçamento!A1, " ", Orçamento!B1)</f>
        <v>Obra: Contratação de Empresa para a Instalação dos Componentes de Prevenção e Combate a Incêndios no Paço e Câmara Municipais de Jahu, com a Respectiva Obtenção do Auto de Vistoria do Corpo de Bombeiros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x14ac:dyDescent="0.25">
      <c r="A2" s="61" t="str">
        <f>_xlfn.CONCAT(Orçamento!A2, " ", Orçamento!B2)</f>
        <v>Local: Paço e Câmara Municipais de Jahu - Rua Paissandu, 444, Centro, Jahu/SP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x14ac:dyDescent="0.25">
      <c r="A3" s="61" t="str">
        <f>Orçamento!A5</f>
        <v>Jahu/SP, 19 de setembro de 2025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s="12" customFormat="1" ht="14.25" x14ac:dyDescent="0.25">
      <c r="A4" s="59" t="s">
        <v>116</v>
      </c>
      <c r="B4" s="59" t="s">
        <v>117</v>
      </c>
      <c r="C4" s="60" t="s">
        <v>118</v>
      </c>
      <c r="D4" s="58" t="s">
        <v>119</v>
      </c>
      <c r="E4" s="58"/>
      <c r="F4" s="59" t="s">
        <v>120</v>
      </c>
      <c r="G4" s="59"/>
      <c r="H4" s="58" t="s">
        <v>121</v>
      </c>
      <c r="I4" s="58"/>
      <c r="J4" s="58" t="s">
        <v>122</v>
      </c>
      <c r="K4" s="58"/>
    </row>
    <row r="5" spans="1:11" s="12" customFormat="1" ht="14.25" x14ac:dyDescent="0.25">
      <c r="A5" s="59"/>
      <c r="B5" s="59"/>
      <c r="C5" s="60"/>
      <c r="D5" s="11" t="s">
        <v>115</v>
      </c>
      <c r="E5" s="10" t="s">
        <v>146</v>
      </c>
      <c r="F5" s="10" t="s">
        <v>115</v>
      </c>
      <c r="G5" s="10" t="s">
        <v>146</v>
      </c>
      <c r="H5" s="11" t="s">
        <v>115</v>
      </c>
      <c r="I5" s="11" t="s">
        <v>146</v>
      </c>
      <c r="J5" s="11" t="s">
        <v>115</v>
      </c>
      <c r="K5" s="11" t="s">
        <v>146</v>
      </c>
    </row>
    <row r="6" spans="1:11" s="18" customFormat="1" ht="12" x14ac:dyDescent="0.25">
      <c r="A6" s="13" t="str">
        <f>Orçamento!A7</f>
        <v>1.</v>
      </c>
      <c r="B6" s="14" t="str">
        <f>VLOOKUP(A6, Orçamento!A$6:N$1349, 2, FALSE())</f>
        <v>Placa de Obra</v>
      </c>
      <c r="C6" s="15">
        <f>VLOOKUP(A6, Orçamento!A$6:N$1349, 13, FALSE())</f>
        <v>1616.76</v>
      </c>
      <c r="D6" s="16">
        <v>1</v>
      </c>
      <c r="E6" s="17">
        <f>$C6*D6</f>
        <v>1616.76</v>
      </c>
      <c r="F6" s="16"/>
      <c r="G6" s="17">
        <f>$C6*F6</f>
        <v>0</v>
      </c>
      <c r="H6" s="16"/>
      <c r="I6" s="17">
        <f>$C6*H6</f>
        <v>0</v>
      </c>
      <c r="J6" s="16"/>
      <c r="K6" s="17">
        <f>$C6*J6</f>
        <v>0</v>
      </c>
    </row>
    <row r="7" spans="1:11" s="18" customFormat="1" ht="12" x14ac:dyDescent="0.25">
      <c r="A7" s="13" t="s">
        <v>131</v>
      </c>
      <c r="B7" s="14" t="str">
        <f>VLOOKUP(A7, Orçamento!A$6:N$1349, 2, FALSE())</f>
        <v>Apoio</v>
      </c>
      <c r="C7" s="15">
        <f>VLOOKUP(A7, Orçamento!A$6:N$1349, 13, FALSE())</f>
        <v>9693.119999999999</v>
      </c>
      <c r="D7" s="16">
        <f>48.02%-0.01%</f>
        <v>0.48010000000000003</v>
      </c>
      <c r="E7" s="17">
        <f t="shared" ref="E7:G21" si="0">$C7*D7</f>
        <v>4653.6669119999997</v>
      </c>
      <c r="F7" s="16">
        <v>0.17330000000000001</v>
      </c>
      <c r="G7" s="17">
        <f t="shared" si="0"/>
        <v>1679.8176959999998</v>
      </c>
      <c r="H7" s="16">
        <v>0.17330000000000001</v>
      </c>
      <c r="I7" s="17">
        <f t="shared" ref="I7" si="1">$C7*H7</f>
        <v>1679.8176959999998</v>
      </c>
      <c r="J7" s="16">
        <v>0.17330000000000001</v>
      </c>
      <c r="K7" s="17">
        <f t="shared" ref="K7" si="2">$C7*J7</f>
        <v>1679.8176959999998</v>
      </c>
    </row>
    <row r="8" spans="1:11" s="18" customFormat="1" ht="12" x14ac:dyDescent="0.25">
      <c r="A8" s="13" t="s">
        <v>132</v>
      </c>
      <c r="B8" s="14" t="str">
        <f>VLOOKUP(A8, Orçamento!A$6:N$1349, 2, FALSE())</f>
        <v>Administração Local</v>
      </c>
      <c r="C8" s="15">
        <f>VLOOKUP(A8, Orçamento!A$6:N$1349, 13, FALSE())</f>
        <v>10441.6</v>
      </c>
      <c r="D8" s="16">
        <v>0.25</v>
      </c>
      <c r="E8" s="17">
        <f t="shared" si="0"/>
        <v>2610.4</v>
      </c>
      <c r="F8" s="16">
        <v>0.25</v>
      </c>
      <c r="G8" s="17">
        <f t="shared" si="0"/>
        <v>2610.4</v>
      </c>
      <c r="H8" s="16">
        <v>0.25</v>
      </c>
      <c r="I8" s="17">
        <f t="shared" ref="I8" si="3">$C8*H8</f>
        <v>2610.4</v>
      </c>
      <c r="J8" s="16">
        <v>0.25</v>
      </c>
      <c r="K8" s="17">
        <f t="shared" ref="K8" si="4">$C8*J8</f>
        <v>2610.4</v>
      </c>
    </row>
    <row r="9" spans="1:11" s="18" customFormat="1" ht="12" x14ac:dyDescent="0.25">
      <c r="A9" s="13" t="s">
        <v>133</v>
      </c>
      <c r="B9" s="14" t="str">
        <f>VLOOKUP(A9, Orçamento!A$6:N$1349, 2, FALSE())</f>
        <v>Andaimes</v>
      </c>
      <c r="C9" s="15">
        <f>VLOOKUP(A9, Orçamento!A$6:N$1349, 13, FALSE())</f>
        <v>4265.6000000000004</v>
      </c>
      <c r="D9" s="16">
        <v>1</v>
      </c>
      <c r="E9" s="17">
        <f t="shared" si="0"/>
        <v>4265.6000000000004</v>
      </c>
      <c r="F9" s="16"/>
      <c r="G9" s="17">
        <f t="shared" si="0"/>
        <v>0</v>
      </c>
      <c r="H9" s="16"/>
      <c r="I9" s="17">
        <f t="shared" ref="I9" si="5">$C9*H9</f>
        <v>0</v>
      </c>
      <c r="J9" s="16"/>
      <c r="K9" s="17">
        <f t="shared" ref="K9" si="6">$C9*J9</f>
        <v>0</v>
      </c>
    </row>
    <row r="10" spans="1:11" s="18" customFormat="1" ht="12" x14ac:dyDescent="0.25">
      <c r="A10" s="13" t="s">
        <v>134</v>
      </c>
      <c r="B10" s="14" t="str">
        <f>VLOOKUP(A10, Orçamento!A$6:N$1349, 2, FALSE())</f>
        <v>Extintores</v>
      </c>
      <c r="C10" s="15">
        <f>VLOOKUP(A10, Orçamento!A$6:N$1349, 13, FALSE())</f>
        <v>14421.01</v>
      </c>
      <c r="D10" s="16">
        <v>1</v>
      </c>
      <c r="E10" s="17">
        <f t="shared" si="0"/>
        <v>14421.01</v>
      </c>
      <c r="F10" s="16"/>
      <c r="G10" s="17">
        <f t="shared" si="0"/>
        <v>0</v>
      </c>
      <c r="H10" s="16"/>
      <c r="I10" s="17">
        <f t="shared" ref="I10" si="7">$C10*H10</f>
        <v>0</v>
      </c>
      <c r="J10" s="16"/>
      <c r="K10" s="17">
        <f t="shared" ref="K10" si="8">$C10*J10</f>
        <v>0</v>
      </c>
    </row>
    <row r="11" spans="1:11" s="18" customFormat="1" ht="36" x14ac:dyDescent="0.25">
      <c r="A11" s="13" t="s">
        <v>135</v>
      </c>
      <c r="B11" s="14" t="str">
        <f>VLOOKUP(A11, Orçamento!A$6:N$1349, 2, FALSE())</f>
        <v>Porta Corta Fogo (Reserva Técnica de Incêndio)</v>
      </c>
      <c r="C11" s="15">
        <f>VLOOKUP(A11, Orçamento!A$6:N$1349, 13, FALSE())</f>
        <v>3954.7</v>
      </c>
      <c r="D11" s="16">
        <v>1</v>
      </c>
      <c r="E11" s="17">
        <f t="shared" si="0"/>
        <v>3954.7</v>
      </c>
      <c r="F11" s="16"/>
      <c r="G11" s="17">
        <f t="shared" si="0"/>
        <v>0</v>
      </c>
      <c r="H11" s="16"/>
      <c r="I11" s="17">
        <f t="shared" ref="I11" si="9">$C11*H11</f>
        <v>0</v>
      </c>
      <c r="J11" s="16"/>
      <c r="K11" s="17">
        <f t="shared" ref="K11" si="10">$C11*J11</f>
        <v>0</v>
      </c>
    </row>
    <row r="12" spans="1:11" s="18" customFormat="1" ht="12" x14ac:dyDescent="0.25">
      <c r="A12" s="13" t="s">
        <v>136</v>
      </c>
      <c r="B12" s="14" t="str">
        <f>VLOOKUP(A12, Orçamento!A$6:N$1349, 2, FALSE())</f>
        <v>Sinalizações</v>
      </c>
      <c r="C12" s="15">
        <f>VLOOKUP(A12, Orçamento!A$6:N$1349, 13, FALSE())</f>
        <v>7751.67</v>
      </c>
      <c r="D12" s="16">
        <v>1</v>
      </c>
      <c r="E12" s="17">
        <f t="shared" si="0"/>
        <v>7751.67</v>
      </c>
      <c r="F12" s="16"/>
      <c r="G12" s="17">
        <f t="shared" si="0"/>
        <v>0</v>
      </c>
      <c r="H12" s="16"/>
      <c r="I12" s="17">
        <f t="shared" ref="I12" si="11">$C12*H12</f>
        <v>0</v>
      </c>
      <c r="J12" s="16"/>
      <c r="K12" s="17">
        <f t="shared" ref="K12" si="12">$C12*J12</f>
        <v>0</v>
      </c>
    </row>
    <row r="13" spans="1:11" s="18" customFormat="1" ht="24" x14ac:dyDescent="0.25">
      <c r="A13" s="13" t="s">
        <v>137</v>
      </c>
      <c r="B13" s="14" t="str">
        <f>VLOOKUP(A13, Orçamento!A$6:N$1349, 2, FALSE())</f>
        <v>Guarda-Corpo e Corrimãos</v>
      </c>
      <c r="C13" s="15">
        <f>VLOOKUP(A13, Orçamento!A$6:N$1349, 13, FALSE())</f>
        <v>154277.49000000002</v>
      </c>
      <c r="D13" s="16">
        <v>1</v>
      </c>
      <c r="E13" s="17">
        <f t="shared" si="0"/>
        <v>154277.49000000002</v>
      </c>
      <c r="F13" s="16"/>
      <c r="G13" s="17">
        <f t="shared" si="0"/>
        <v>0</v>
      </c>
      <c r="H13" s="16"/>
      <c r="I13" s="17">
        <f t="shared" ref="I13" si="13">$C13*H13</f>
        <v>0</v>
      </c>
      <c r="J13" s="16"/>
      <c r="K13" s="17">
        <f t="shared" ref="K13" si="14">$C13*J13</f>
        <v>0</v>
      </c>
    </row>
    <row r="14" spans="1:11" s="18" customFormat="1" ht="24" x14ac:dyDescent="0.25">
      <c r="A14" s="13" t="s">
        <v>138</v>
      </c>
      <c r="B14" s="14" t="str">
        <f>VLOOKUP(A14, Orçamento!A$6:N$1349, 2, FALSE())</f>
        <v>Iluminação de Emergência</v>
      </c>
      <c r="C14" s="15">
        <f>VLOOKUP(A14, Orçamento!A$6:N$1349, 13, FALSE())</f>
        <v>77643.73</v>
      </c>
      <c r="D14" s="16"/>
      <c r="E14" s="17">
        <f t="shared" si="0"/>
        <v>0</v>
      </c>
      <c r="F14" s="16">
        <v>1</v>
      </c>
      <c r="G14" s="17">
        <f t="shared" si="0"/>
        <v>77643.73</v>
      </c>
      <c r="H14" s="16"/>
      <c r="I14" s="17">
        <f t="shared" ref="I14" si="15">$C14*H14</f>
        <v>0</v>
      </c>
      <c r="J14" s="16"/>
      <c r="K14" s="17">
        <f t="shared" ref="K14" si="16">$C14*J14</f>
        <v>0</v>
      </c>
    </row>
    <row r="15" spans="1:11" s="18" customFormat="1" ht="24" x14ac:dyDescent="0.25">
      <c r="A15" s="13" t="s">
        <v>139</v>
      </c>
      <c r="B15" s="14" t="str">
        <f>VLOOKUP(A15, Orçamento!A$6:N$1349, 2, FALSE())</f>
        <v>Sistema de Alarme de Incêndio</v>
      </c>
      <c r="C15" s="15">
        <f>VLOOKUP(A15, Orçamento!A$6:N$1349, 13, FALSE())</f>
        <v>48858.38</v>
      </c>
      <c r="D15" s="16"/>
      <c r="E15" s="17">
        <f t="shared" si="0"/>
        <v>0</v>
      </c>
      <c r="F15" s="16">
        <v>1</v>
      </c>
      <c r="G15" s="17">
        <f t="shared" si="0"/>
        <v>48858.38</v>
      </c>
      <c r="H15" s="16"/>
      <c r="I15" s="17">
        <f t="shared" ref="I15" si="17">$C15*H15</f>
        <v>0</v>
      </c>
      <c r="J15" s="16"/>
      <c r="K15" s="17">
        <f t="shared" ref="K15" si="18">$C15*J15</f>
        <v>0</v>
      </c>
    </row>
    <row r="16" spans="1:11" s="18" customFormat="1" ht="24" x14ac:dyDescent="0.25">
      <c r="A16" s="13" t="s">
        <v>140</v>
      </c>
      <c r="B16" s="14" t="str">
        <f>VLOOKUP(A16, Orçamento!A$6:N$1349, 2, FALSE())</f>
        <v>Obtenção do AVCB Provisório</v>
      </c>
      <c r="C16" s="15">
        <f>VLOOKUP(A16, Orçamento!A$6:N$1349, 13, FALSE())</f>
        <v>2851.58</v>
      </c>
      <c r="D16" s="16"/>
      <c r="E16" s="17">
        <f t="shared" si="0"/>
        <v>0</v>
      </c>
      <c r="F16" s="16">
        <v>1</v>
      </c>
      <c r="G16" s="17">
        <f t="shared" si="0"/>
        <v>2851.58</v>
      </c>
      <c r="H16" s="16"/>
      <c r="I16" s="17">
        <f t="shared" ref="I16" si="19">$C16*H16</f>
        <v>0</v>
      </c>
      <c r="J16" s="16"/>
      <c r="K16" s="17">
        <f t="shared" ref="K16" si="20">$C16*J16</f>
        <v>0</v>
      </c>
    </row>
    <row r="17" spans="1:11" s="18" customFormat="1" ht="24" x14ac:dyDescent="0.25">
      <c r="A17" s="13" t="s">
        <v>141</v>
      </c>
      <c r="B17" s="14" t="str">
        <f>VLOOKUP(A17, Orçamento!A$6:N$1349, 2, FALSE())</f>
        <v>Conjunto Motor-Bomba de Combate a Incêndio</v>
      </c>
      <c r="C17" s="15">
        <f>VLOOKUP(A17, Orçamento!A$6:N$1349, 13, FALSE())</f>
        <v>31489.59</v>
      </c>
      <c r="D17" s="16"/>
      <c r="E17" s="17">
        <f t="shared" si="0"/>
        <v>0</v>
      </c>
      <c r="F17" s="16"/>
      <c r="G17" s="17">
        <f t="shared" si="0"/>
        <v>0</v>
      </c>
      <c r="H17" s="16">
        <v>1</v>
      </c>
      <c r="I17" s="17">
        <f t="shared" ref="I17" si="21">$C17*H17</f>
        <v>31489.59</v>
      </c>
      <c r="J17" s="16"/>
      <c r="K17" s="17">
        <f t="shared" ref="K17" si="22">$C17*J17</f>
        <v>0</v>
      </c>
    </row>
    <row r="18" spans="1:11" s="18" customFormat="1" ht="12" x14ac:dyDescent="0.25">
      <c r="A18" s="13" t="s">
        <v>142</v>
      </c>
      <c r="B18" s="14" t="str">
        <f>VLOOKUP(A18, Orçamento!A$6:N$1349, 2, FALSE())</f>
        <v>Tubulação Galvanizada</v>
      </c>
      <c r="C18" s="15">
        <f>VLOOKUP(A18, Orçamento!A$6:N$1349, 13, FALSE())</f>
        <v>125641.01000000002</v>
      </c>
      <c r="D18" s="16"/>
      <c r="E18" s="17">
        <f t="shared" si="0"/>
        <v>0</v>
      </c>
      <c r="F18" s="16"/>
      <c r="G18" s="17">
        <f t="shared" si="0"/>
        <v>0</v>
      </c>
      <c r="H18" s="16">
        <v>1</v>
      </c>
      <c r="I18" s="17">
        <f t="shared" ref="I18" si="23">$C18*H18</f>
        <v>125641.01000000002</v>
      </c>
      <c r="J18" s="16"/>
      <c r="K18" s="17">
        <f t="shared" ref="K18" si="24">$C18*J18</f>
        <v>0</v>
      </c>
    </row>
    <row r="19" spans="1:11" s="18" customFormat="1" ht="12" x14ac:dyDescent="0.25">
      <c r="A19" s="13" t="s">
        <v>143</v>
      </c>
      <c r="B19" s="14" t="str">
        <f>VLOOKUP(A19, Orçamento!A$6:N$1349, 2, FALSE())</f>
        <v>Hidrantes</v>
      </c>
      <c r="C19" s="15">
        <f>VLOOKUP(A19, Orçamento!A$6:N$1349, 13, FALSE())</f>
        <v>44321.93</v>
      </c>
      <c r="D19" s="16"/>
      <c r="E19" s="17">
        <f t="shared" si="0"/>
        <v>0</v>
      </c>
      <c r="F19" s="16"/>
      <c r="G19" s="17">
        <f t="shared" si="0"/>
        <v>0</v>
      </c>
      <c r="H19" s="16"/>
      <c r="I19" s="17">
        <f t="shared" ref="I19" si="25">$C19*H19</f>
        <v>0</v>
      </c>
      <c r="J19" s="16">
        <v>1</v>
      </c>
      <c r="K19" s="17">
        <f t="shared" ref="K19" si="26">$C19*J19</f>
        <v>44321.93</v>
      </c>
    </row>
    <row r="20" spans="1:11" s="18" customFormat="1" ht="24" x14ac:dyDescent="0.25">
      <c r="A20" s="13" t="s">
        <v>144</v>
      </c>
      <c r="B20" s="14" t="str">
        <f>VLOOKUP(A20, Orçamento!A$6:N$1349, 2, FALSE())</f>
        <v>Auto de Vistoria do Corpo de Bombeiros</v>
      </c>
      <c r="C20" s="15">
        <f>VLOOKUP(A20, Orçamento!A$6:N$1349, 13, FALSE())</f>
        <v>27357.05</v>
      </c>
      <c r="D20" s="16"/>
      <c r="E20" s="17">
        <f t="shared" si="0"/>
        <v>0</v>
      </c>
      <c r="F20" s="16"/>
      <c r="G20" s="17">
        <f t="shared" si="0"/>
        <v>0</v>
      </c>
      <c r="H20" s="16"/>
      <c r="I20" s="17">
        <f t="shared" ref="I20" si="27">$C20*H20</f>
        <v>0</v>
      </c>
      <c r="J20" s="16">
        <v>1</v>
      </c>
      <c r="K20" s="17">
        <f t="shared" ref="K20" si="28">$C20*J20</f>
        <v>27357.05</v>
      </c>
    </row>
    <row r="21" spans="1:11" s="18" customFormat="1" ht="12" x14ac:dyDescent="0.25">
      <c r="A21" s="13" t="s">
        <v>145</v>
      </c>
      <c r="B21" s="14" t="str">
        <f>VLOOKUP(A21, Orçamento!A$6:N$1349, 2, FALSE())</f>
        <v>Serviços Finais</v>
      </c>
      <c r="C21" s="15">
        <f>VLOOKUP(A21, Orçamento!A$6:N$1349, 13, FALSE())</f>
        <v>1811.28</v>
      </c>
      <c r="D21" s="16"/>
      <c r="E21" s="17">
        <f t="shared" si="0"/>
        <v>0</v>
      </c>
      <c r="F21" s="16"/>
      <c r="G21" s="17">
        <f t="shared" si="0"/>
        <v>0</v>
      </c>
      <c r="H21" s="16"/>
      <c r="I21" s="17">
        <f t="shared" ref="I21" si="29">$C21*H21</f>
        <v>0</v>
      </c>
      <c r="J21" s="16">
        <v>1</v>
      </c>
      <c r="K21" s="17">
        <f t="shared" ref="K21" si="30">$C21*J21</f>
        <v>1811.28</v>
      </c>
    </row>
    <row r="22" spans="1:11" s="9" customFormat="1" x14ac:dyDescent="0.25">
      <c r="A22" s="57" t="s">
        <v>147</v>
      </c>
      <c r="B22" s="57"/>
      <c r="C22" s="57"/>
      <c r="D22" s="21">
        <f>E22/SUM($C$6:$C$21)</f>
        <v>0.3417240341562845</v>
      </c>
      <c r="E22" s="8">
        <f>SUM(E6:E21)</f>
        <v>193551.29691200002</v>
      </c>
      <c r="F22" s="21">
        <f>G22/SUM($C$6:$C$21)</f>
        <v>0.23595468491772098</v>
      </c>
      <c r="G22" s="8">
        <f>SUM(G6:G21)</f>
        <v>133643.90769599998</v>
      </c>
      <c r="H22" s="21">
        <f>I22/SUM($C$6:$C$21)</f>
        <v>0.28499614262446893</v>
      </c>
      <c r="I22" s="8">
        <f>SUM(I6:I21)</f>
        <v>161420.81769600004</v>
      </c>
      <c r="J22" s="21">
        <f>K22/SUM($C$6:$C$21)</f>
        <v>0.13732513830152548</v>
      </c>
      <c r="K22" s="8">
        <f>SUM(K6:K21)</f>
        <v>77780.477696000002</v>
      </c>
    </row>
    <row r="23" spans="1:11" s="9" customFormat="1" x14ac:dyDescent="0.25">
      <c r="A23" s="57" t="s">
        <v>148</v>
      </c>
      <c r="B23" s="57"/>
      <c r="C23" s="57"/>
      <c r="D23" s="7">
        <f>D22</f>
        <v>0.3417240341562845</v>
      </c>
      <c r="E23" s="8">
        <f>E22</f>
        <v>193551.29691200002</v>
      </c>
      <c r="F23" s="7">
        <f t="shared" ref="F23:K23" si="31">D23+F22</f>
        <v>0.57767871907400548</v>
      </c>
      <c r="G23" s="8">
        <f t="shared" si="31"/>
        <v>327195.204608</v>
      </c>
      <c r="H23" s="7">
        <f t="shared" si="31"/>
        <v>0.8626748616984744</v>
      </c>
      <c r="I23" s="8">
        <f t="shared" si="31"/>
        <v>488616.02230400004</v>
      </c>
      <c r="J23" s="7">
        <f t="shared" si="31"/>
        <v>0.99999999999999989</v>
      </c>
      <c r="K23" s="8">
        <f t="shared" si="31"/>
        <v>566396.5</v>
      </c>
    </row>
    <row r="24" spans="1:11" x14ac:dyDescent="0.25">
      <c r="A24" s="4"/>
      <c r="B24" s="2"/>
      <c r="C24" s="3"/>
      <c r="D24" s="1"/>
      <c r="E24" s="19"/>
      <c r="F24" s="19"/>
      <c r="G24" s="19"/>
      <c r="H24" s="1"/>
      <c r="I24" s="1"/>
      <c r="J24" s="1"/>
      <c r="K24" s="1"/>
    </row>
    <row r="25" spans="1:11" x14ac:dyDescent="0.25">
      <c r="A25" s="4"/>
      <c r="B25" s="2"/>
      <c r="C25" s="3"/>
      <c r="D25" s="1"/>
      <c r="E25" s="19"/>
      <c r="F25" s="19"/>
      <c r="G25" s="19"/>
      <c r="H25" s="1"/>
      <c r="I25" s="1"/>
      <c r="J25" s="1"/>
      <c r="K25" s="1"/>
    </row>
    <row r="26" spans="1:11" x14ac:dyDescent="0.25">
      <c r="A26" s="4"/>
      <c r="B26" s="2"/>
      <c r="C26" s="3"/>
      <c r="D26" s="1"/>
      <c r="E26" s="19"/>
      <c r="F26" s="19"/>
      <c r="G26" s="19"/>
      <c r="H26" s="1"/>
      <c r="I26" s="1"/>
      <c r="J26" s="1"/>
      <c r="K26" s="1"/>
    </row>
    <row r="27" spans="1:11" x14ac:dyDescent="0.25">
      <c r="A27" s="4"/>
      <c r="B27" s="2"/>
      <c r="C27" s="3"/>
      <c r="D27" s="1"/>
      <c r="E27" s="19"/>
      <c r="F27" s="19"/>
      <c r="G27" s="19"/>
      <c r="H27" s="1"/>
      <c r="I27" s="1"/>
      <c r="J27" s="1"/>
      <c r="K27" s="1"/>
    </row>
    <row r="28" spans="1:11" x14ac:dyDescent="0.25">
      <c r="A28" s="4"/>
      <c r="B28" s="2"/>
      <c r="C28" s="3"/>
      <c r="D28" s="1"/>
      <c r="E28" s="19"/>
      <c r="F28" s="19"/>
      <c r="G28" s="19"/>
      <c r="H28" s="1"/>
      <c r="I28" s="1"/>
      <c r="J28" s="1"/>
      <c r="K28" s="1"/>
    </row>
    <row r="29" spans="1:11" x14ac:dyDescent="0.25">
      <c r="A29" s="4"/>
      <c r="B29" s="2"/>
      <c r="C29" s="3"/>
      <c r="D29" s="1"/>
      <c r="E29" s="19"/>
      <c r="F29" s="19"/>
      <c r="G29" s="19"/>
      <c r="H29" s="1"/>
      <c r="I29" s="1"/>
      <c r="J29" s="1"/>
      <c r="K29" s="1"/>
    </row>
    <row r="31" spans="1:11" x14ac:dyDescent="0.25">
      <c r="D31" s="5"/>
      <c r="E31" s="20"/>
    </row>
  </sheetData>
  <mergeCells count="12">
    <mergeCell ref="F4:G4"/>
    <mergeCell ref="H4:I4"/>
    <mergeCell ref="J4:K4"/>
    <mergeCell ref="A1:K1"/>
    <mergeCell ref="A2:K2"/>
    <mergeCell ref="A3:K3"/>
    <mergeCell ref="A22:C22"/>
    <mergeCell ref="A23:C23"/>
    <mergeCell ref="D4:E4"/>
    <mergeCell ref="B4:B5"/>
    <mergeCell ref="C4:C5"/>
    <mergeCell ref="A4:A5"/>
  </mergeCells>
  <printOptions horizontalCentered="1"/>
  <pageMargins left="0.23622047244094491" right="0.23622047244094491" top="2.204724409448819" bottom="0.82677165354330717" header="1.0629921259842521" footer="0.31496062992125984"/>
  <pageSetup paperSize="9" scale="75" orientation="landscape" r:id="rId1"/>
  <headerFooter>
    <oddFooter>&amp;C&amp;"Segoe UI,Normal"&amp;8Página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Orçamento</vt:lpstr>
      <vt:lpstr>Cronograma</vt:lpstr>
      <vt:lpstr>Cronograma!Area_de_impressao</vt:lpstr>
      <vt:lpstr>Orçamento!Area_de_impressao</vt:lpstr>
      <vt:lpstr>Cronograma!Titulos_de_impressao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Lima</dc:creator>
  <cp:lastModifiedBy>Tiago Capobianco Morando</cp:lastModifiedBy>
  <cp:lastPrinted>2025-09-19T14:45:12Z</cp:lastPrinted>
  <dcterms:created xsi:type="dcterms:W3CDTF">2015-06-05T18:19:34Z</dcterms:created>
  <dcterms:modified xsi:type="dcterms:W3CDTF">2025-09-19T14:48:40Z</dcterms:modified>
</cp:coreProperties>
</file>