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updateLinks="never" codeName="EstaPastaDeTrabalho"/>
  <mc:AlternateContent xmlns:mc="http://schemas.openxmlformats.org/markup-compatibility/2006">
    <mc:Choice Requires="x15">
      <x15ac:absPath xmlns:x15ac="http://schemas.microsoft.com/office/spreadsheetml/2010/11/ac" url="\\192.167.1.248\projetos\EDMAR\SANITÁRIOS - PRAÇA BELA VISTA\Documentos PDF - Licitação 07.01.2025\"/>
    </mc:Choice>
  </mc:AlternateContent>
  <xr:revisionPtr revIDLastSave="0" documentId="13_ncr:1_{D317D0FF-A45B-4280-AE82-B1458A2DEF4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Orçamento" sheetId="2" r:id="rId1"/>
    <sheet name="BDI 1 - Obra" sheetId="9" r:id="rId2"/>
    <sheet name="BDI 2 - Cotações" sheetId="13" r:id="rId3"/>
    <sheet name="Cronograma" sheetId="3" r:id="rId4"/>
  </sheets>
  <externalReferences>
    <externalReference r:id="rId5"/>
  </externalReferences>
  <definedNames>
    <definedName name="A_1" localSheetId="2">'BDI 2 - Cotações'!$P$6:$R$14</definedName>
    <definedName name="A_1">'BDI 1 - Obra'!$P$6:$R$14</definedName>
    <definedName name="Agua" localSheetId="2">'BDI 2 - Cotações'!$O$31:$R$39</definedName>
    <definedName name="Agua">'BDI 1 - Obra'!$O$31:$R$39</definedName>
    <definedName name="_xlnm.Print_Area" localSheetId="1">'BDI 1 - Obra'!$A$1:$I$58</definedName>
    <definedName name="_xlnm.Print_Area" localSheetId="2">'BDI 2 - Cotações'!$A$1:$I$58</definedName>
    <definedName name="_xlnm.Print_Area" localSheetId="3">Cronograma!$A$1:$K$28</definedName>
    <definedName name="_xlnm.Print_Area" localSheetId="0">Orçamento!$A$1:$M$189</definedName>
    <definedName name="Asfalto" localSheetId="2">'BDI 2 - Cotações'!$O$19:$R$27</definedName>
    <definedName name="Asfalto">'BDI 1 - Obra'!$O$19:$R$27</definedName>
    <definedName name="CompraDireta" localSheetId="2">'BDI 2 - Cotações'!$O$79:$R$87</definedName>
    <definedName name="CompraDireta">'BDI 1 - Obra'!$O$79:$R$87</definedName>
    <definedName name="Cotacao" localSheetId="2">'BDI 2 - Cotações'!$O$67:$R$75</definedName>
    <definedName name="Cotacao">'BDI 1 - Obra'!$O$67:$R$75</definedName>
    <definedName name="DESONERACAO" hidden="1">IF(OR(Import.Desoneracao="DESONERADO",Import.Desoneracao="SIM"),"SIM","NÃO")</definedName>
    <definedName name="Eletricidade" localSheetId="2">'BDI 2 - Cotações'!$O$43:$R$51</definedName>
    <definedName name="Eletricidade">'BDI 1 - Obra'!$O$43:$R$51</definedName>
    <definedName name="Fluvial" localSheetId="2">'BDI 2 - Cotações'!$O$55:$R$63</definedName>
    <definedName name="Fluvial">'BDI 1 - Obra'!$O$55:$R$63</definedName>
    <definedName name="Import.Desoneracao" hidden="1">OFFSET([1]DADOS!$G$18,0,-1)</definedName>
    <definedName name="OCara" localSheetId="2">'BDI 2 - Cotações'!$U$7:$V$8</definedName>
    <definedName name="OCara">'BDI 1 - Obra'!$U$7:$V$8</definedName>
    <definedName name="Predial" localSheetId="2">'BDI 2 - Cotações'!$O$6:$R$14</definedName>
    <definedName name="Predial">'BDI 1 - Obra'!$O$6:$R$14</definedName>
    <definedName name="Spina" localSheetId="2">'BDI 2 - Cotações'!$U$7:$V$9</definedName>
    <definedName name="Spina">'BDI 1 - Obra'!$U$7:$V$9</definedName>
    <definedName name="_xlnm.Print_Titles" localSheetId="1">'BDI 1 - Obra'!$1:$3</definedName>
    <definedName name="_xlnm.Print_Titles" localSheetId="2">'BDI 2 - Cotações'!$1:$3</definedName>
    <definedName name="_xlnm.Print_Titles" localSheetId="3">Cronograma!$A:$C,Cronograma!$1:$4</definedName>
    <definedName name="_xlnm.Print_Titles" localSheetId="0">Orçamento!$1:$8</definedName>
    <definedName name="V_1" localSheetId="2">'BDI 2 - Cotações'!$P$6:$P$14</definedName>
    <definedName name="V_1">'BDI 1 - Obra'!$P$6:$P$14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3" l="1"/>
  <c r="L8" i="3"/>
  <c r="L9" i="3"/>
  <c r="L10" i="3"/>
  <c r="L11" i="3"/>
  <c r="L12" i="3"/>
  <c r="L13" i="3"/>
  <c r="L14" i="3"/>
  <c r="L15" i="3"/>
  <c r="L16" i="3"/>
  <c r="L17" i="3"/>
  <c r="L6" i="3"/>
  <c r="I33" i="13" l="1"/>
  <c r="I34" i="13"/>
  <c r="I35" i="13"/>
  <c r="I36" i="13"/>
  <c r="I37" i="13"/>
  <c r="C66" i="13" a="1"/>
  <c r="F73" i="13" s="1"/>
  <c r="A47" i="13"/>
  <c r="A36" i="13"/>
  <c r="A35" i="13"/>
  <c r="A34" i="13"/>
  <c r="A33" i="13"/>
  <c r="A32" i="13"/>
  <c r="C12" i="13" a="1"/>
  <c r="E20" i="13" s="1"/>
  <c r="A3" i="13"/>
  <c r="B2" i="13"/>
  <c r="B1" i="13"/>
  <c r="C12" i="9" a="1"/>
  <c r="C12" i="9" s="1"/>
  <c r="H32" i="9" s="1"/>
  <c r="C66" i="9" a="1"/>
  <c r="C66" i="9" s="1"/>
  <c r="A6" i="3"/>
  <c r="A36" i="9"/>
  <c r="A35" i="9"/>
  <c r="A34" i="9"/>
  <c r="A33" i="9"/>
  <c r="A32" i="9"/>
  <c r="C68" i="13" l="1"/>
  <c r="C71" i="13"/>
  <c r="C12" i="13"/>
  <c r="H32" i="13" s="1"/>
  <c r="C15" i="13"/>
  <c r="H35" i="13" s="1"/>
  <c r="C18" i="13"/>
  <c r="D68" i="13"/>
  <c r="D71" i="13"/>
  <c r="D12" i="13"/>
  <c r="D15" i="13"/>
  <c r="D18" i="13"/>
  <c r="E68" i="13"/>
  <c r="E71" i="13"/>
  <c r="F20" i="13"/>
  <c r="E12" i="13"/>
  <c r="E15" i="13"/>
  <c r="E18" i="13"/>
  <c r="F68" i="13"/>
  <c r="F71" i="13"/>
  <c r="F12" i="13"/>
  <c r="F15" i="13"/>
  <c r="F18" i="13"/>
  <c r="C66" i="13"/>
  <c r="C69" i="13"/>
  <c r="C72" i="13"/>
  <c r="F14" i="13"/>
  <c r="C13" i="13"/>
  <c r="H33" i="13" s="1"/>
  <c r="C16" i="13"/>
  <c r="H36" i="13" s="1"/>
  <c r="C19" i="13"/>
  <c r="D66" i="13"/>
  <c r="D69" i="13"/>
  <c r="D72" i="13"/>
  <c r="D13" i="13"/>
  <c r="D16" i="13"/>
  <c r="D19" i="13"/>
  <c r="E66" i="13"/>
  <c r="E69" i="13"/>
  <c r="E72" i="13"/>
  <c r="E13" i="13"/>
  <c r="E16" i="13"/>
  <c r="E19" i="13"/>
  <c r="F66" i="13"/>
  <c r="F69" i="13"/>
  <c r="F72" i="13"/>
  <c r="F17" i="13"/>
  <c r="F13" i="13"/>
  <c r="F16" i="13"/>
  <c r="F19" i="13"/>
  <c r="C67" i="13"/>
  <c r="C70" i="13"/>
  <c r="C73" i="13"/>
  <c r="C14" i="13"/>
  <c r="H34" i="13" s="1"/>
  <c r="C17" i="13"/>
  <c r="H37" i="13" s="1"/>
  <c r="C20" i="13"/>
  <c r="D67" i="13"/>
  <c r="D70" i="13"/>
  <c r="D73" i="13"/>
  <c r="D14" i="13"/>
  <c r="D17" i="13"/>
  <c r="D20" i="13"/>
  <c r="E67" i="13"/>
  <c r="E70" i="13"/>
  <c r="E73" i="13"/>
  <c r="E14" i="13"/>
  <c r="E17" i="13"/>
  <c r="F67" i="13"/>
  <c r="F70" i="13"/>
  <c r="F20" i="9"/>
  <c r="F18" i="9"/>
  <c r="F14" i="9"/>
  <c r="C14" i="9"/>
  <c r="H34" i="9" s="1"/>
  <c r="C20" i="9"/>
  <c r="F17" i="9"/>
  <c r="C17" i="9"/>
  <c r="H37" i="9" s="1"/>
  <c r="F15" i="9"/>
  <c r="F12" i="9"/>
  <c r="E20" i="9"/>
  <c r="E17" i="9"/>
  <c r="E14" i="9"/>
  <c r="D20" i="9"/>
  <c r="D17" i="9"/>
  <c r="D14" i="9"/>
  <c r="F19" i="9"/>
  <c r="F16" i="9"/>
  <c r="F13" i="9"/>
  <c r="E19" i="9"/>
  <c r="E16" i="9"/>
  <c r="E13" i="9"/>
  <c r="D19" i="9"/>
  <c r="D16" i="9"/>
  <c r="D13" i="9"/>
  <c r="C19" i="9"/>
  <c r="C16" i="9"/>
  <c r="H36" i="9" s="1"/>
  <c r="C13" i="9"/>
  <c r="H33" i="9" s="1"/>
  <c r="E18" i="9"/>
  <c r="E15" i="9"/>
  <c r="E12" i="9"/>
  <c r="D18" i="9"/>
  <c r="D15" i="9"/>
  <c r="D12" i="9"/>
  <c r="C18" i="9"/>
  <c r="C15" i="9"/>
  <c r="H35" i="9" s="1"/>
  <c r="F72" i="9"/>
  <c r="F71" i="9"/>
  <c r="C71" i="9"/>
  <c r="F69" i="9"/>
  <c r="F68" i="9"/>
  <c r="C68" i="9"/>
  <c r="F66" i="9"/>
  <c r="E71" i="9"/>
  <c r="E68" i="9"/>
  <c r="D71" i="9"/>
  <c r="D68" i="9"/>
  <c r="F73" i="9"/>
  <c r="F70" i="9"/>
  <c r="F67" i="9"/>
  <c r="E73" i="9"/>
  <c r="E70" i="9"/>
  <c r="E67" i="9"/>
  <c r="D73" i="9"/>
  <c r="D70" i="9"/>
  <c r="D67" i="9"/>
  <c r="C73" i="9"/>
  <c r="C70" i="9"/>
  <c r="C67" i="9"/>
  <c r="E72" i="9"/>
  <c r="E69" i="9"/>
  <c r="E66" i="9"/>
  <c r="D72" i="9"/>
  <c r="D69" i="9"/>
  <c r="D66" i="9"/>
  <c r="C72" i="9"/>
  <c r="C69" i="9"/>
  <c r="A3" i="3"/>
  <c r="B17" i="3"/>
  <c r="A3" i="9"/>
  <c r="B2" i="9"/>
  <c r="B1" i="9"/>
  <c r="A47" i="9"/>
  <c r="B7" i="3"/>
  <c r="B8" i="3"/>
  <c r="B9" i="3"/>
  <c r="B11" i="3"/>
  <c r="B12" i="3"/>
  <c r="B13" i="3"/>
  <c r="B14" i="3"/>
  <c r="B15" i="3"/>
  <c r="B16" i="3"/>
  <c r="A2" i="3"/>
  <c r="A1" i="3"/>
  <c r="B6" i="3"/>
  <c r="Y32" i="13" l="1"/>
  <c r="Y33" i="13"/>
  <c r="I37" i="9"/>
  <c r="Y37" i="9" s="1"/>
  <c r="Y37" i="13"/>
  <c r="Y34" i="13"/>
  <c r="Y36" i="13"/>
  <c r="Y35" i="13"/>
  <c r="Y32" i="9"/>
  <c r="Y35" i="9"/>
  <c r="Y33" i="9"/>
  <c r="Y34" i="9"/>
  <c r="Y36" i="9"/>
  <c r="I40" i="9"/>
  <c r="I41" i="9"/>
  <c r="B10" i="3"/>
  <c r="I41" i="13" l="1"/>
  <c r="I40" i="13"/>
  <c r="Y40" i="13" s="1"/>
  <c r="Y40" i="9"/>
  <c r="L157" i="2" l="1"/>
  <c r="M157" i="2" s="1"/>
  <c r="L156" i="2"/>
  <c r="M156" i="2" s="1"/>
  <c r="L140" i="2"/>
  <c r="M140" i="2" s="1"/>
  <c r="L146" i="2"/>
  <c r="M146" i="2" s="1"/>
  <c r="L148" i="2"/>
  <c r="M148" i="2" s="1"/>
  <c r="L147" i="2"/>
  <c r="M147" i="2" s="1"/>
  <c r="L133" i="2"/>
  <c r="M133" i="2" s="1"/>
  <c r="L128" i="2"/>
  <c r="M128" i="2" s="1"/>
  <c r="L130" i="2"/>
  <c r="M130" i="2" s="1"/>
  <c r="L132" i="2"/>
  <c r="M132" i="2" s="1"/>
  <c r="L127" i="2"/>
  <c r="M127" i="2" s="1"/>
  <c r="L129" i="2"/>
  <c r="M129" i="2" s="1"/>
  <c r="L131" i="2"/>
  <c r="M131" i="2" s="1"/>
  <c r="M90" i="2"/>
  <c r="M89" i="2"/>
  <c r="M92" i="2"/>
  <c r="M96" i="2"/>
  <c r="L171" i="2"/>
  <c r="M171" i="2" s="1"/>
  <c r="L104" i="2"/>
  <c r="M104" i="2" s="1"/>
  <c r="L173" i="2"/>
  <c r="M173" i="2" s="1"/>
  <c r="L20" i="2"/>
  <c r="M20" i="2" s="1"/>
  <c r="L115" i="2"/>
  <c r="M115" i="2" s="1"/>
  <c r="L44" i="2"/>
  <c r="M44" i="2" s="1"/>
  <c r="L15" i="2"/>
  <c r="M15" i="2" s="1"/>
  <c r="L14" i="2"/>
  <c r="M14" i="2" s="1"/>
  <c r="L58" i="2"/>
  <c r="M58" i="2" s="1"/>
  <c r="L145" i="2"/>
  <c r="M145" i="2" s="1"/>
  <c r="L153" i="2"/>
  <c r="M153" i="2" s="1"/>
  <c r="L155" i="2"/>
  <c r="M155" i="2" s="1"/>
  <c r="L152" i="2"/>
  <c r="M152" i="2" s="1"/>
  <c r="L149" i="2"/>
  <c r="M149" i="2" s="1"/>
  <c r="L154" i="2"/>
  <c r="M154" i="2" s="1"/>
  <c r="L158" i="2"/>
  <c r="M158" i="2" s="1"/>
  <c r="L151" i="2"/>
  <c r="M151" i="2" s="1"/>
  <c r="L99" i="2"/>
  <c r="M99" i="2" s="1"/>
  <c r="L101" i="2"/>
  <c r="M101" i="2" s="1"/>
  <c r="L98" i="2"/>
  <c r="M98" i="2" s="1"/>
  <c r="L102" i="2"/>
  <c r="M102" i="2" s="1"/>
  <c r="M86" i="2"/>
  <c r="M85" i="2"/>
  <c r="M93" i="2"/>
  <c r="L174" i="2"/>
  <c r="M174" i="2" s="1"/>
  <c r="L170" i="2"/>
  <c r="M170" i="2" s="1"/>
  <c r="L166" i="2"/>
  <c r="M166" i="2" s="1"/>
  <c r="L76" i="2"/>
  <c r="M76" i="2" s="1"/>
  <c r="L161" i="2"/>
  <c r="M161" i="2" s="1"/>
  <c r="L57" i="2"/>
  <c r="M57" i="2" s="1"/>
  <c r="L59" i="2"/>
  <c r="M59" i="2" s="1"/>
  <c r="L40" i="2"/>
  <c r="M40" i="2" s="1"/>
  <c r="L54" i="2"/>
  <c r="M54" i="2" s="1"/>
  <c r="L12" i="2"/>
  <c r="M12" i="2" s="1"/>
  <c r="L144" i="2"/>
  <c r="M144" i="2" s="1"/>
  <c r="L163" i="2"/>
  <c r="M163" i="2" s="1"/>
  <c r="L135" i="2"/>
  <c r="M135" i="2" s="1"/>
  <c r="L175" i="2"/>
  <c r="M175" i="2" s="1"/>
  <c r="L165" i="2"/>
  <c r="M165" i="2" s="1"/>
  <c r="L137" i="2"/>
  <c r="M137" i="2" s="1"/>
  <c r="L160" i="2"/>
  <c r="M160" i="2" s="1"/>
  <c r="L169" i="2"/>
  <c r="M169" i="2" s="1"/>
  <c r="L139" i="2"/>
  <c r="M139" i="2" s="1"/>
  <c r="L143" i="2"/>
  <c r="M143" i="2" s="1"/>
  <c r="L162" i="2"/>
  <c r="M162" i="2" s="1"/>
  <c r="L176" i="2"/>
  <c r="M176" i="2" s="1"/>
  <c r="L164" i="2"/>
  <c r="M164" i="2" s="1"/>
  <c r="L136" i="2"/>
  <c r="M136" i="2" s="1"/>
  <c r="L167" i="2"/>
  <c r="M167" i="2" s="1"/>
  <c r="L138" i="2"/>
  <c r="M138" i="2" s="1"/>
  <c r="L142" i="2"/>
  <c r="M142" i="2" s="1"/>
  <c r="L18" i="2"/>
  <c r="M18" i="2" s="1"/>
  <c r="L30" i="2"/>
  <c r="M30" i="2" s="1"/>
  <c r="L41" i="2"/>
  <c r="M41" i="2" s="1"/>
  <c r="L53" i="2"/>
  <c r="M53" i="2" s="1"/>
  <c r="L79" i="2"/>
  <c r="M79" i="2" s="1"/>
  <c r="L112" i="2"/>
  <c r="M112" i="2" s="1"/>
  <c r="L19" i="2"/>
  <c r="M19" i="2" s="1"/>
  <c r="L31" i="2"/>
  <c r="M31" i="2" s="1"/>
  <c r="L67" i="2"/>
  <c r="M67" i="2" s="1"/>
  <c r="L80" i="2"/>
  <c r="M80" i="2" s="1"/>
  <c r="L100" i="2"/>
  <c r="M100" i="2" s="1"/>
  <c r="L113" i="2"/>
  <c r="M113" i="2" s="1"/>
  <c r="L126" i="2"/>
  <c r="M126" i="2" s="1"/>
  <c r="L21" i="2"/>
  <c r="M21" i="2" s="1"/>
  <c r="L32" i="2"/>
  <c r="M32" i="2" s="1"/>
  <c r="L43" i="2"/>
  <c r="M43" i="2" s="1"/>
  <c r="L55" i="2"/>
  <c r="M55" i="2" s="1"/>
  <c r="L68" i="2"/>
  <c r="M68" i="2" s="1"/>
  <c r="L81" i="2"/>
  <c r="M81" i="2" s="1"/>
  <c r="L114" i="2"/>
  <c r="M114" i="2" s="1"/>
  <c r="M95" i="2"/>
  <c r="L22" i="2"/>
  <c r="M22" i="2" s="1"/>
  <c r="L33" i="2"/>
  <c r="M33" i="2" s="1"/>
  <c r="L56" i="2"/>
  <c r="M56" i="2" s="1"/>
  <c r="L82" i="2"/>
  <c r="M82" i="2" s="1"/>
  <c r="L103" i="2"/>
  <c r="M103" i="2" s="1"/>
  <c r="L116" i="2"/>
  <c r="M116" i="2" s="1"/>
  <c r="L65" i="2"/>
  <c r="M65" i="2" s="1"/>
  <c r="L23" i="2"/>
  <c r="M23" i="2" s="1"/>
  <c r="L34" i="2"/>
  <c r="M34" i="2" s="1"/>
  <c r="L45" i="2"/>
  <c r="M45" i="2" s="1"/>
  <c r="L70" i="2"/>
  <c r="M70" i="2" s="1"/>
  <c r="L105" i="2"/>
  <c r="M105" i="2" s="1"/>
  <c r="L117" i="2"/>
  <c r="M117" i="2" s="1"/>
  <c r="L24" i="2"/>
  <c r="M24" i="2" s="1"/>
  <c r="L35" i="2"/>
  <c r="M35" i="2" s="1"/>
  <c r="L46" i="2"/>
  <c r="M46" i="2" s="1"/>
  <c r="L71" i="2"/>
  <c r="M71" i="2" s="1"/>
  <c r="L106" i="2"/>
  <c r="M106" i="2" s="1"/>
  <c r="L118" i="2"/>
  <c r="M118" i="2" s="1"/>
  <c r="L10" i="2"/>
  <c r="M10" i="2" s="1"/>
  <c r="L11" i="2"/>
  <c r="M11" i="2" s="1"/>
  <c r="L25" i="2"/>
  <c r="M25" i="2" s="1"/>
  <c r="L36" i="2"/>
  <c r="M36" i="2" s="1"/>
  <c r="L47" i="2"/>
  <c r="M47" i="2" s="1"/>
  <c r="L119" i="2"/>
  <c r="M119" i="2" s="1"/>
  <c r="L26" i="2"/>
  <c r="M26" i="2" s="1"/>
  <c r="L37" i="2"/>
  <c r="M37" i="2" s="1"/>
  <c r="L48" i="2"/>
  <c r="M48" i="2" s="1"/>
  <c r="L62" i="2"/>
  <c r="M62" i="2" s="1"/>
  <c r="L73" i="2"/>
  <c r="M73" i="2" s="1"/>
  <c r="M87" i="2"/>
  <c r="L120" i="2"/>
  <c r="M120" i="2" s="1"/>
  <c r="L27" i="2"/>
  <c r="M27" i="2" s="1"/>
  <c r="L38" i="2"/>
  <c r="M38" i="2" s="1"/>
  <c r="L49" i="2"/>
  <c r="M49" i="2" s="1"/>
  <c r="L63" i="2"/>
  <c r="M63" i="2" s="1"/>
  <c r="L74" i="2"/>
  <c r="M74" i="2" s="1"/>
  <c r="M88" i="2"/>
  <c r="L108" i="2"/>
  <c r="M108" i="2" s="1"/>
  <c r="L121" i="2"/>
  <c r="M121" i="2" s="1"/>
  <c r="L13" i="2"/>
  <c r="M13" i="2" s="1"/>
  <c r="L39" i="2"/>
  <c r="M39" i="2" s="1"/>
  <c r="L75" i="2"/>
  <c r="M75" i="2" s="1"/>
  <c r="M91" i="2"/>
  <c r="L109" i="2"/>
  <c r="M109" i="2" s="1"/>
  <c r="L122" i="2"/>
  <c r="M122" i="2" s="1"/>
  <c r="L16" i="2"/>
  <c r="M16" i="2" s="1"/>
  <c r="L28" i="2"/>
  <c r="M28" i="2" s="1"/>
  <c r="L51" i="2"/>
  <c r="M51" i="2" s="1"/>
  <c r="L64" i="2"/>
  <c r="M64" i="2" s="1"/>
  <c r="L77" i="2"/>
  <c r="M77" i="2" s="1"/>
  <c r="M94" i="2"/>
  <c r="L110" i="2"/>
  <c r="M110" i="2" s="1"/>
  <c r="L123" i="2"/>
  <c r="M123" i="2" s="1"/>
  <c r="L52" i="2"/>
  <c r="M52" i="2" s="1"/>
  <c r="L111" i="2"/>
  <c r="M111" i="2" s="1"/>
  <c r="M17" i="2" l="1"/>
  <c r="M9" i="2"/>
  <c r="M78" i="2"/>
  <c r="M124" i="2"/>
  <c r="C14" i="3" s="1"/>
  <c r="E14" i="3" s="1"/>
  <c r="C7" i="3"/>
  <c r="M159" i="2"/>
  <c r="C15" i="3" s="1"/>
  <c r="M60" i="2"/>
  <c r="C11" i="3" s="1"/>
  <c r="I11" i="3" s="1"/>
  <c r="M83" i="2"/>
  <c r="M168" i="2"/>
  <c r="C16" i="3" s="1"/>
  <c r="M172" i="2"/>
  <c r="M42" i="2"/>
  <c r="C9" i="3" s="1"/>
  <c r="M50" i="2"/>
  <c r="C10" i="3" s="1"/>
  <c r="C12" i="3"/>
  <c r="E12" i="3" s="1"/>
  <c r="M29" i="2"/>
  <c r="C8" i="3" s="1"/>
  <c r="K8" i="3" s="1"/>
  <c r="C13" i="3" l="1"/>
  <c r="M178" i="2"/>
  <c r="C6" i="3"/>
  <c r="I14" i="3"/>
  <c r="K14" i="3"/>
  <c r="G14" i="3"/>
  <c r="I15" i="3"/>
  <c r="G15" i="3"/>
  <c r="K15" i="3"/>
  <c r="E15" i="3"/>
  <c r="K12" i="3"/>
  <c r="G12" i="3"/>
  <c r="G16" i="3"/>
  <c r="K16" i="3"/>
  <c r="E16" i="3"/>
  <c r="I16" i="3"/>
  <c r="I12" i="3"/>
  <c r="K11" i="3"/>
  <c r="G11" i="3"/>
  <c r="E11" i="3"/>
  <c r="I10" i="3"/>
  <c r="E10" i="3"/>
  <c r="K10" i="3"/>
  <c r="G10" i="3"/>
  <c r="K9" i="3"/>
  <c r="I9" i="3"/>
  <c r="E9" i="3"/>
  <c r="G9" i="3"/>
  <c r="E8" i="3"/>
  <c r="G8" i="3"/>
  <c r="I8" i="3"/>
  <c r="I7" i="3"/>
  <c r="G7" i="3"/>
  <c r="E7" i="3"/>
  <c r="K7" i="3"/>
  <c r="E13" i="3" l="1"/>
  <c r="I13" i="3"/>
  <c r="K13" i="3"/>
  <c r="G13" i="3"/>
  <c r="I6" i="3"/>
  <c r="K6" i="3"/>
  <c r="G6" i="3"/>
  <c r="E6" i="3"/>
  <c r="C17" i="3"/>
  <c r="E17" i="3" s="1"/>
  <c r="E18" i="3" s="1"/>
  <c r="D18" i="3" l="1"/>
  <c r="E19" i="3"/>
  <c r="G17" i="3"/>
  <c r="G18" i="3" s="1"/>
  <c r="F18" i="3" s="1"/>
  <c r="I17" i="3"/>
  <c r="I18" i="3" s="1"/>
  <c r="H18" i="3" s="1"/>
  <c r="K17" i="3"/>
  <c r="K18" i="3" s="1"/>
  <c r="J18" i="3" l="1"/>
  <c r="L18" i="3" s="1"/>
  <c r="D19" i="3"/>
  <c r="F19" i="3" s="1"/>
  <c r="H19" i="3" s="1"/>
  <c r="G19" i="3"/>
  <c r="I19" i="3" s="1"/>
  <c r="K19" i="3" s="1"/>
  <c r="J19" i="3" l="1"/>
</calcChain>
</file>

<file path=xl/sharedStrings.xml><?xml version="1.0" encoding="utf-8"?>
<sst xmlns="http://schemas.openxmlformats.org/spreadsheetml/2006/main" count="1214" uniqueCount="618">
  <si>
    <t>UN</t>
  </si>
  <si>
    <t>M2</t>
  </si>
  <si>
    <t>M</t>
  </si>
  <si>
    <t>M3</t>
  </si>
  <si>
    <t>CJ</t>
  </si>
  <si>
    <t>UNMES</t>
  </si>
  <si>
    <t>02.02.150</t>
  </si>
  <si>
    <t>Locação de container tipo depósito - área mínima de 13,80 m²</t>
  </si>
  <si>
    <t>02.08.040</t>
  </si>
  <si>
    <t>Placa em lona com impressão digital e requadro em metalon</t>
  </si>
  <si>
    <t>02.10.020</t>
  </si>
  <si>
    <t>Locação de obra de edificação</t>
  </si>
  <si>
    <t>03.01.040</t>
  </si>
  <si>
    <t>Demolição manual de concreto armado</t>
  </si>
  <si>
    <t>KG</t>
  </si>
  <si>
    <t>L</t>
  </si>
  <si>
    <t>05.07.040</t>
  </si>
  <si>
    <t>Remoção de entulho separado de obra com caçamba metálica - terra, alvenaria, concreto, argamassa, madeira, papel, plástico ou metal</t>
  </si>
  <si>
    <t>05.10.024</t>
  </si>
  <si>
    <t>Transporte de solo de 1ª e 2ª categoria por caminhão para distâncias superiores ao 10° km até o 15° km</t>
  </si>
  <si>
    <t>06.01.020</t>
  </si>
  <si>
    <t>Escavação manual em solo de 1ª e 2ª categoria em campo aberto</t>
  </si>
  <si>
    <t>06.02.020</t>
  </si>
  <si>
    <t>Escavação manual em solo de 1ª e 2ª categoria em vala ou cava até 1,5 m</t>
  </si>
  <si>
    <t>06.11.020</t>
  </si>
  <si>
    <t>Reaterro manual para simples regularização sem compactação</t>
  </si>
  <si>
    <t>06.11.040</t>
  </si>
  <si>
    <t>Reaterro manual apiloado sem controle de compactação</t>
  </si>
  <si>
    <t>07.12.020</t>
  </si>
  <si>
    <t>Compactação de aterro mecanizado mínimo de 95% PN, sem fornecimento de solo em campo aberto</t>
  </si>
  <si>
    <t>09.01.020</t>
  </si>
  <si>
    <t>Forma em madeira comum para fundação</t>
  </si>
  <si>
    <t>11.01.130</t>
  </si>
  <si>
    <t>Concreto usinado, fck = 25 MPa</t>
  </si>
  <si>
    <t>11.03.090</t>
  </si>
  <si>
    <t>11.16.040</t>
  </si>
  <si>
    <t>Lançamento e adensamento de concreto ou massa em fundação</t>
  </si>
  <si>
    <t>11.16.060</t>
  </si>
  <si>
    <t>Lançamento e adensamento de concreto ou massa em estrutura</t>
  </si>
  <si>
    <t>11.18.040</t>
  </si>
  <si>
    <t>Lastro de pedra britada</t>
  </si>
  <si>
    <t>12.01.021</t>
  </si>
  <si>
    <t>Broca em concreto armado diâmetro de 20 cm - completa</t>
  </si>
  <si>
    <t>13.01.130</t>
  </si>
  <si>
    <t>Laje pré-fabricada mista vigota treliçada/lajota cerâmica - LT 12 (8+4) e capa com concreto de 25 MPa</t>
  </si>
  <si>
    <t>14.01.020</t>
  </si>
  <si>
    <t>Alvenaria de embasamento em tijolo maciço comum</t>
  </si>
  <si>
    <t>14.04.200</t>
  </si>
  <si>
    <t>14.04.210</t>
  </si>
  <si>
    <t>15.03.030</t>
  </si>
  <si>
    <t>Fornecimento e montagem de estrutura em aço ASTM-A36, sem pintura</t>
  </si>
  <si>
    <t>16.33.062</t>
  </si>
  <si>
    <t>Calha, rufo, afins em chapa galvanizada nº 24 - corte 1,00 m</t>
  </si>
  <si>
    <t>17.01.020</t>
  </si>
  <si>
    <t>Argamassa de regularização e/ou proteção</t>
  </si>
  <si>
    <t>17.02.020</t>
  </si>
  <si>
    <t>Chapisco</t>
  </si>
  <si>
    <t>17.02.120</t>
  </si>
  <si>
    <t>Emboço comum</t>
  </si>
  <si>
    <t>17.02.140</t>
  </si>
  <si>
    <t>Emboço desempenado com espuma de poliéster</t>
  </si>
  <si>
    <t>18.06.152</t>
  </si>
  <si>
    <t>Placa cerâmica esmaltada PEI-4 para área interna com saída para o exterior, grupo de absorção BIIb, tráfego médio, assentado com argamassa colante industrializada</t>
  </si>
  <si>
    <t>18.06.153</t>
  </si>
  <si>
    <t>Rodapé em placa cerâmica esmaltada PEI-4 para área interna com saída para o exterior, grupo de absorção BIIb, tráfego médio, assentado com argamassa colante industrializada</t>
  </si>
  <si>
    <t>18.06.410</t>
  </si>
  <si>
    <t>Rejuntamento em placas cerâmicas com argamassa industrializada para rejunte, juntas acima de 3 até 5 mm</t>
  </si>
  <si>
    <t>19.01.062</t>
  </si>
  <si>
    <t>Peitoril e/ou soleira em granito, espessura de 2 cm e largura até 20 cm, acabamento polido</t>
  </si>
  <si>
    <t>21.20.460</t>
  </si>
  <si>
    <t>Canto externo de acabamento em PVC</t>
  </si>
  <si>
    <t>23.09.420</t>
  </si>
  <si>
    <t>Porta lisa com batente em alumínio, largura 60 cm, altura de 105 a 200 cm</t>
  </si>
  <si>
    <t>23.13.002</t>
  </si>
  <si>
    <t>Porta lisa de madeira, interna "PIM", para acabamento em pintura, padrão dimensional médio/pesado, com ferragens, completo - 90 x 210 cm</t>
  </si>
  <si>
    <t>24.02.040</t>
  </si>
  <si>
    <t>24.02.280</t>
  </si>
  <si>
    <t>25.01.030</t>
  </si>
  <si>
    <t>Caixilho em alumínio basculante com vidro, linha comercial</t>
  </si>
  <si>
    <t>25.02.070</t>
  </si>
  <si>
    <t>25.02.211</t>
  </si>
  <si>
    <t>Porta veneziana de abrir em alumínio - cor branca</t>
  </si>
  <si>
    <t>28.05.060</t>
  </si>
  <si>
    <t>Cadeado de latão com cilindro - trava dupla - 50mm</t>
  </si>
  <si>
    <t>30.01.020</t>
  </si>
  <si>
    <t>Barra de apoio reta, para pessoas com mobilidade reduzida, em tubo de aço inoxidável de 1 1/2´ x 500 mm</t>
  </si>
  <si>
    <t>30.01.030</t>
  </si>
  <si>
    <t>Barra de apoio reta, para pessoas com mobilidade reduzida, em tubo de aço inoxidável de 1 1/2´ x 800 mm</t>
  </si>
  <si>
    <t>30.06.061</t>
  </si>
  <si>
    <t>Sistema de alarme PNE com indicador audiovisual, para pessoas com mobilidade reduzida ou cadeirante</t>
  </si>
  <si>
    <t>32.17.030</t>
  </si>
  <si>
    <t>Impermeabilização em argamassa polimérica para umidade e água de percolação</t>
  </si>
  <si>
    <t>PINTURA</t>
  </si>
  <si>
    <t>33.10.030</t>
  </si>
  <si>
    <t>33.10.041</t>
  </si>
  <si>
    <t>Esmalte à base de água em massa, inclusive preparo</t>
  </si>
  <si>
    <t>33.11.050</t>
  </si>
  <si>
    <t>Esmalte à base água em superfície metálica, inclusive preparo</t>
  </si>
  <si>
    <t>33.12.011</t>
  </si>
  <si>
    <t>Esmalte à base de água em madeira, inclusive preparo</t>
  </si>
  <si>
    <t>34.02.020</t>
  </si>
  <si>
    <t>Plantio de grama batatais em placas (praças e áreas abertas)</t>
  </si>
  <si>
    <t>37.17.080</t>
  </si>
  <si>
    <t>Dispositivo diferencial residual de 40 A x 30 mA - 4 polos</t>
  </si>
  <si>
    <t>38.04.060</t>
  </si>
  <si>
    <t>38.13.010</t>
  </si>
  <si>
    <t>Eletroduto corrugado em polietileno de alta densidade, DN= 30 mm, com acessórios</t>
  </si>
  <si>
    <t>38.19.030</t>
  </si>
  <si>
    <t>Eletroduto de PVC corrugado flexível leve, diâmetro externo de 25 mm</t>
  </si>
  <si>
    <t>38.19.040</t>
  </si>
  <si>
    <t>Eletroduto de PVC corrugado flexível leve, diâmetro externo de 32 mm</t>
  </si>
  <si>
    <t>39.04.050</t>
  </si>
  <si>
    <t>Cabo de cobre nu, têmpera mole, classe 2, de 16 mm²</t>
  </si>
  <si>
    <t>39.21.020</t>
  </si>
  <si>
    <t>Cabo de cobre flexível de 2,5 mm², isolamento 0,6/1kV - isolação HEPR 90°C</t>
  </si>
  <si>
    <t>39.21.040</t>
  </si>
  <si>
    <t>Cabo de cobre flexível de 6 mm², isolamento 0,6/1kV - isolação HEPR 90°C</t>
  </si>
  <si>
    <t>40.04.450</t>
  </si>
  <si>
    <t>Tomada 2P+T de 10 A - 250 V, completa</t>
  </si>
  <si>
    <t>40.04.480</t>
  </si>
  <si>
    <t>Conjunto 1 interruptor simples e 1 tomada 2P+T de 10 A, completo</t>
  </si>
  <si>
    <t>40.07.010</t>
  </si>
  <si>
    <t>Caixa em PVC de 4´ x 2´</t>
  </si>
  <si>
    <t>40.07.040</t>
  </si>
  <si>
    <t>Caixa em PVC octogonal de 4´ x 4´</t>
  </si>
  <si>
    <t>40.11.010</t>
  </si>
  <si>
    <t>Relé fotoelétrico 50/60 Hz, 110/220 V, 1200 VA, completo</t>
  </si>
  <si>
    <t>41.02.551</t>
  </si>
  <si>
    <t>Lâmpada LED tubular T8 com base G13, de 1850 até 2000 Im - 18 a 20 W</t>
  </si>
  <si>
    <t>41.02.580</t>
  </si>
  <si>
    <t>Lâmpada LED 13,5W, com base E-27, 1400 até 1510 lm</t>
  </si>
  <si>
    <t>41.14.070</t>
  </si>
  <si>
    <t>Luminária retangular de sobrepor tipo calha aberta, para 2 lâmpadas fluorescentes tubulares de 32 W</t>
  </si>
  <si>
    <t>41.20.080</t>
  </si>
  <si>
    <t>Plafon plástico e/ou PVC para acabamento de ponto de luz, com soquete E-27 para lâmpada fluorescente compacta</t>
  </si>
  <si>
    <t>42.05.160</t>
  </si>
  <si>
    <t>Conector olhal cabo/haste de 5/8´</t>
  </si>
  <si>
    <t>42.05.200</t>
  </si>
  <si>
    <t>44.01.160</t>
  </si>
  <si>
    <t>Lavatório de louça pequeno com coluna suspensa - linha especial</t>
  </si>
  <si>
    <t>44.02.062</t>
  </si>
  <si>
    <t>Tampo/bancada em granito, com frontão, espessura de 2 cm, acabamento polido</t>
  </si>
  <si>
    <t>44.03.050</t>
  </si>
  <si>
    <t>Dispenser papel higiênico em ABS para rolão 300 / 600 m, com visor</t>
  </si>
  <si>
    <t>44.03.130</t>
  </si>
  <si>
    <t>Saboneteira tipo dispenser, para refil de 800 ml</t>
  </si>
  <si>
    <t>44.03.180</t>
  </si>
  <si>
    <t>Dispenser toalheiro em ABS, para folhas</t>
  </si>
  <si>
    <t>44.03.300</t>
  </si>
  <si>
    <t>44.03.400</t>
  </si>
  <si>
    <t>Torneira curta com rosca para uso geral, em latão fundido cromado, DN= 3/4´</t>
  </si>
  <si>
    <t>44.20.010</t>
  </si>
  <si>
    <t>Sifão plástico sanfonado universal de 1´</t>
  </si>
  <si>
    <t>44.20.280</t>
  </si>
  <si>
    <t>Tampa de plástico para bacia sanitária</t>
  </si>
  <si>
    <t>46.01.020</t>
  </si>
  <si>
    <t>Tubo de PVC rígido soldável marrom, DN= 25 mm, (3/4´), inclusive conexões</t>
  </si>
  <si>
    <t>46.01.030</t>
  </si>
  <si>
    <t>Tubo de PVC rígido soldável marrom, DN= 32 mm, (1´), inclusive conexões</t>
  </si>
  <si>
    <t>46.01.050</t>
  </si>
  <si>
    <t>Tubo de PVC rígido soldável marrom, DN= 50 mm, (1 1/2´), inclusive conexões</t>
  </si>
  <si>
    <t>46.02.010</t>
  </si>
  <si>
    <t>Tubo de PVC rígido branco, pontas lisas, soldável, linha esgoto série normal, DN= 40 mm, inclusive conexões</t>
  </si>
  <si>
    <t>46.02.050</t>
  </si>
  <si>
    <t>Tubo de PVC rígido branco PxB com virola e anel de borracha, linha esgoto série normal, DN= 50 mm, inclusive conexões</t>
  </si>
  <si>
    <t>46.02.060</t>
  </si>
  <si>
    <t>Tubo de PVC rígido branco PxB com virola e anel de borracha, linha esgoto série normal, DN= 75 mm, inclusive conexões</t>
  </si>
  <si>
    <t>46.02.070</t>
  </si>
  <si>
    <t>Tubo de PVC rígido branco PxB com virola e anel de borracha, linha esgoto série normal, DN= 100 mm, inclusive conexões</t>
  </si>
  <si>
    <t>47.04.040</t>
  </si>
  <si>
    <t>Válvula de descarga com registro próprio, DN= 1 1/2´</t>
  </si>
  <si>
    <t>48.02.400</t>
  </si>
  <si>
    <t>Reservatório em polietileno com tampa de rosca - capacidade de 1.000 litros</t>
  </si>
  <si>
    <t>48.05.020</t>
  </si>
  <si>
    <t>Torneira de boia, DN= 1´</t>
  </si>
  <si>
    <t>49.01.030</t>
  </si>
  <si>
    <t>Caixa sifonada de PVC rígido de 150 x 150 x 50 mm, com grelha</t>
  </si>
  <si>
    <t>55.01.020</t>
  </si>
  <si>
    <t>Limpeza final da obra</t>
  </si>
  <si>
    <t>97.02.036</t>
  </si>
  <si>
    <t>Placa de identificação em PVC com texto em vinil</t>
  </si>
  <si>
    <t>Fonte</t>
  </si>
  <si>
    <t>CDHU</t>
  </si>
  <si>
    <t>1.</t>
  </si>
  <si>
    <t>%</t>
  </si>
  <si>
    <t>TELHAMENTO COM TELHA DE AÇO/ALUMÍNIO E = 0,5 MM, COM ATÉ 2 ÁGUAS, INCLUSO IÇAMENTO. AF_07/2019</t>
  </si>
  <si>
    <t>CALHA EM CHAPA DE AÇO GALVANIZADO NÚMERO 24, DESENVOLVIMENTO DE 50 CM, INCLUSO TRANSPORTE VERTICAL. AF_07/2019</t>
  </si>
  <si>
    <t>RUFO EM CHAPA DE AÇO GALVANIZADO NÚMERO 24, CORTE DE 25 CM, INCLUSO TRANSPORTE VERTICAL. AF_07/2019</t>
  </si>
  <si>
    <t>MONTAGEM E DESMONTAGEM DE FÔRMA DE PILARES RETANGULARES E ESTRUTURAS SIMILARES, PÉ-DIREITO SIMPLES, EM MADEIRA SERRADA, 2 UTILIZAÇÕES. AF_09/2020</t>
  </si>
  <si>
    <t>CAIXA ENTERRADA ELÉTRICA RETANGULAR, EM CONCRETO PRÉ-MOLDADO, FUNDO COM BRITA, DIMENSÕES INTERNAS: 0,3X0,3X0,3 M. AF_12/2020</t>
  </si>
  <si>
    <t>TUBO PVC, SÉRIE R, ÁGUA PLUVIAL, DN 100 MM, FORNECIDO E INSTALADO EM CONDUTORES VERTICAIS DE ÁGUAS PLUVIAIS. AF_06/2022</t>
  </si>
  <si>
    <t>TERMINAL DE VENTILAÇÃO, PVC, SÉRIE NORMAL, ESGOTO PREDIAL, DN 75 MM, JUNTA SOLDÁVEL, FORNECIDO E INSTALADO EM PRUMADA DE ESGOTO SANITÁRIO OU VENTILAÇÃO. AF_08/2022</t>
  </si>
  <si>
    <t>CAIXA ENTERRADA HIDRÁULICA RETANGULAR EM ALVENARIA COM TIJOLOS CERÂMICOS MACIÇOS, DIMENSÕES INTERNAS: 0,6X0,6X0,6 M PARA REDE DE ESGOTO. AF_12/2020</t>
  </si>
  <si>
    <t>TANQUE DE MÁRMORE SINTÉTICO SUSPENSO, 22L OU EQUIVALENTE - FORNECIMENTO E INSTALAÇÃO. AF_01/2020</t>
  </si>
  <si>
    <t>VASO SANITARIO SIFONADO CONVENCIONAL PARA PCD SEM FURO FRONTAL COM LOUÇA BRANCA SEM ASSENTO, INCLUSO CONJUNTO DE LIGAÇÃO PARA BACIA SANITÁRIA AJUSTÁVEL - FORNECIMENTO E INSTALAÇÃO. AF_01/2020</t>
  </si>
  <si>
    <t>REGISTRO DE GAVETA BRUTO, LATÃO, ROSCÁVEL, 1", COM ACABAMENTO E CANOPLA CROMADOS - FORNECIMENTO E INSTALAÇÃO. AF_08/2021</t>
  </si>
  <si>
    <t>REGISTRO DE GAVETA BRUTO, LATÃO, ROSCÁVEL, 1 1/2", COM ACABAMENTO E CANOPLA CROMADOS - FORNECIMENTO E INSTALAÇÃO. AF_08/2021</t>
  </si>
  <si>
    <t>EXECUÇÃO DE PASSEIO (CALÇADA) OU PISO DE CONCRETO COM CONCRETO MOLDADO IN LOCO, USINADO, ACABAMENTO CONVENCIONAL, ESPESSURA 8 CM, ARMADO. AF_08/2022</t>
  </si>
  <si>
    <t>CONTRAPISO EM ARGAMASSA TRAÇO 1:4 (CIMENTO E AREIA), PREPARO MECÂNICO COM BETONEIRA 400 L, APLICADO EM ÁREAS MOLHADAS SOBRE IMPERMEABILIZAÇÃO, ACABAMENTO NÃO REFORÇADO, ESPESSURA 4CM. AF_07/2021</t>
  </si>
  <si>
    <t>CHAPIM (RUFO CAPA) EM AÇO GALVANIZADO, CORTE 33. AF_11/2020</t>
  </si>
  <si>
    <t>Item</t>
  </si>
  <si>
    <t>Descrição</t>
  </si>
  <si>
    <t>Valor em R$</t>
  </si>
  <si>
    <t>1º Mês</t>
  </si>
  <si>
    <t>2º Mês</t>
  </si>
  <si>
    <t>3º Mês</t>
  </si>
  <si>
    <t>4º Mês</t>
  </si>
  <si>
    <t>Obra:</t>
  </si>
  <si>
    <t>Local:</t>
  </si>
  <si>
    <t>Código</t>
  </si>
  <si>
    <t>SINAPI-I</t>
  </si>
  <si>
    <t>Torneira clínica com volante tipo alavanca</t>
  </si>
  <si>
    <t>Qtd arredondada</t>
  </si>
  <si>
    <t>BDI 1:</t>
  </si>
  <si>
    <t>BDI 2:</t>
  </si>
  <si>
    <t>&lt;-- BDI para itens obtidos via cotações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</si>
  <si>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</si>
  <si>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</si>
  <si>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</si>
  <si>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</si>
  <si>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</si>
  <si>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</si>
  <si>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</si>
  <si>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</si>
  <si>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</si>
  <si>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</si>
  <si>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Tipo de Obra</t>
  </si>
  <si>
    <t>ISS (%)</t>
  </si>
  <si>
    <t>Construção de Praças Urbanas, Rodovias, Ferrovias, Recapeamentos e Pavimentação de Vias Urbanas</t>
  </si>
  <si>
    <t>Construção de Redes de Abastecimento de Água, Redes de Coleta de Esgoto</t>
  </si>
  <si>
    <t>Construção e Manutenção de Estações e Redes de Distribuição de Energia Elétrica</t>
  </si>
  <si>
    <t>Obras Portuárias, Marítimas e Fluviais</t>
  </si>
  <si>
    <t>Fornecimento de Materiais e Equipamentos (aquisição indireta - em conjunto com licitação de obras - cotações)</t>
  </si>
  <si>
    <t>Fornecimento de Materiais e Equipamentos (aquisição direta)</t>
  </si>
  <si>
    <t>ITENS</t>
  </si>
  <si>
    <t>Tributos (impostos COFINS 3%, e  PIS 0,65%)</t>
  </si>
  <si>
    <t>Tributos (ISS, variável de acordo com o município)</t>
  </si>
  <si>
    <t>BDI SEM desoneração (Fórmula Acórdão TCU)</t>
  </si>
  <si>
    <t>SIGLAS</t>
  </si>
  <si>
    <t>AC</t>
  </si>
  <si>
    <t>SG</t>
  </si>
  <si>
    <t>R</t>
  </si>
  <si>
    <t>DF</t>
  </si>
  <si>
    <t>CP</t>
  </si>
  <si>
    <t>ISS</t>
  </si>
  <si>
    <t>CPRB</t>
  </si>
  <si>
    <t>BDI PAD</t>
  </si>
  <si>
    <t>% ADOTADO</t>
  </si>
  <si>
    <t>ESCOLHA O REGIME PREVIDENCIÁRIO DA OBRA</t>
  </si>
  <si>
    <t>Regime Previdenciário</t>
  </si>
  <si>
    <t>Não Desonerado (Onerado)</t>
  </si>
  <si>
    <t>Desonerado</t>
  </si>
  <si>
    <t>1º Quartil</t>
  </si>
  <si>
    <t>Médio</t>
  </si>
  <si>
    <t>3º Quartil</t>
  </si>
  <si>
    <t>Construção e Reforma de Edifícios</t>
  </si>
  <si>
    <t>Construção de Praças Urbanas, Rodovias, Ferrovias e recapeamento e pavimentação de vias urbanas</t>
  </si>
  <si>
    <t>Construção de Redes de Abastecimento de Água, Coleta de Esgoto</t>
  </si>
  <si>
    <t>NÃO DESONERADO</t>
  </si>
  <si>
    <t>Fornecimento de Materiais e Equipamentos (aquisição indireta - em conjunto com licitação de obras)</t>
  </si>
  <si>
    <t>-</t>
  </si>
  <si>
    <t>BDI COM desoneração</t>
  </si>
  <si>
    <t>BDI DES</t>
  </si>
  <si>
    <t>FAIXAS ADMISSÍVEIS - ACÓRDÃO 2.622/2013 TCU - PLENÁRIO</t>
  </si>
  <si>
    <t>ID</t>
  </si>
  <si>
    <t>Dê um clique na célula ao lado e escolha</t>
  </si>
  <si>
    <t>12.</t>
  </si>
  <si>
    <t>EMASSAMENTO COM MASSA LÁTEX, APLICAÇÃO EM TETO, DUAS DEMÃOS, LIXAMENTO MANUAL. AF_04/2023</t>
  </si>
  <si>
    <t>EMASSAMENTO COM MASSA LÁTEX, APLICAÇÃO EM PAREDE, DUAS DEMÃOS, LIXAMENTO MANUAL. AF_04/2023</t>
  </si>
  <si>
    <t>R$</t>
  </si>
  <si>
    <t>Total do Mês</t>
  </si>
  <si>
    <t>Total Acumualdo</t>
  </si>
  <si>
    <t>Haste de aterramento de 5/8" x 2,4 m</t>
  </si>
  <si>
    <r>
      <t xml:space="preserve">Tributos (Contribuição Previdenciária sobre a Receita Bruta - </t>
    </r>
    <r>
      <rPr>
        <u/>
        <sz val="10"/>
        <color theme="1"/>
        <rFont val="Segoe UI"/>
        <family val="2"/>
      </rPr>
      <t>Aplicável Apenas no Regime DESONERADO</t>
    </r>
    <r>
      <rPr>
        <sz val="10"/>
        <color theme="1"/>
        <rFont val="Segoe UI"/>
        <family val="2"/>
      </rPr>
      <t>)</t>
    </r>
  </si>
  <si>
    <t>Alvenaria de bloco cerâmico de vedação de 9 cm</t>
  </si>
  <si>
    <t>Alvenaria de bloco cerâmico de vedação de 14 cm</t>
  </si>
  <si>
    <t>CHUMBAMENTO LINEAR EM CONTRAPISO PARA RAMAIS/DISTRIBUIÇÃO DE INSTALAÇÕES HIDRÁULICAS COM DIÂMETROS MENORES OU IGUAIS A 40 MM. AF_09/2023</t>
  </si>
  <si>
    <t>RASGO LINEAR MECANIZADO EM CONCRETO, PARA RAMAIS/ DISTRIBUIÇÃO DE INSTALAÇÕES HIDRÁULICAS, DIÂMETROS MENORES OU IGUAIS A 40 MM. AF_09/2023</t>
  </si>
  <si>
    <t>RASGO LINEAR MECANIZADO EM CONCRETO, PARA RAMAIS/ DISTRIBUIÇÃO DE INSTALAÇÕES HIDRÁULICAS, DIÂMETROS MAIORES QUE 75 MM E MENORES OU IGUAIS A 100 MM. AF_09/2023</t>
  </si>
  <si>
    <t>Portinhola tipo veneziana de abrir em alumínio, linha comercial</t>
  </si>
  <si>
    <t>&lt;-- BDI para itens dos boletins de custo (CDHU, SINAPI/SP, FDE)</t>
  </si>
  <si>
    <t>ARMAÇÃO DE BLOCO UTILIZANDO AÇO CA-60 DE 5 MM - MONTAGEM. AF_01/2024</t>
  </si>
  <si>
    <t>ARMAÇÃO DE BLOCO UTILIZANDO AÇO CA-50 DE 10 MM - MONTAGEM. AF_01/2024</t>
  </si>
  <si>
    <t>Projetos</t>
  </si>
  <si>
    <t>B) Na contratação de Projetos e Estudos, adotou-se as faixas de variação para o Fator K com base na Figura 61 da Página 101 do Livro Orientações para Elaboração de Planilhas Orçamentárias de Obras Públicas do Tribunal de Contas da União</t>
  </si>
  <si>
    <t>K1</t>
  </si>
  <si>
    <t>K2</t>
  </si>
  <si>
    <t>K3</t>
  </si>
  <si>
    <t>O BDI FOI CALCULADO COM A SEGUINTE EQUAÇÃO</t>
  </si>
  <si>
    <t>Construção e Reforma de Edificações</t>
  </si>
  <si>
    <t>Altere somente as células em amarelo
Todas as células DEVEM marcar OK</t>
  </si>
  <si>
    <t>VERGA MOLDADA IN LOCO COM UTILIZAÇÃO DE BLOCOS CANALETA, ESPESSURA DE *15* CM. AF_03/2024</t>
  </si>
  <si>
    <t>CONTRAVERGA MOLDADA IN LOCO COM UTILIZAÇÃO DE BLOCOS CANALETA, ESPESSURA DE *15* CM. AF_03/2024</t>
  </si>
  <si>
    <t>CINTA DE AMARRAÇÃO DE ALVENARIA MOLDADA IN LOCO COM UTILIZAÇÃO DE BLOCOS CANALETA, ESPESSURA DE *15* CM. AF_03/2024</t>
  </si>
  <si>
    <t>CINTA DE AMARRAÇÃO DE ALVENARIA MOLDADA IN LOCO COM UTILIZAÇÃO DE BLOCOS CANALETA, ESPESSURA DE *10* CM. AF_03/2024</t>
  </si>
  <si>
    <t>VIGA DE MADEIRA SERRADA, MAÇARANDUBA OU EQUIVALENTE DA REGIÃO, NÃO APARELHADA, SEÇÃO RETANGULAR 6 X 20 CM. AF_03/2024</t>
  </si>
  <si>
    <t>MICTÓRIO SIFONADO LOUÇA BRANCA - PADRÃO MÉDIO - FORNECIMENTO E INSTALAÇÃO. AF_01/2020</t>
  </si>
  <si>
    <t>APLICAÇÃO MANUAL DE MASSA ACRÍLICA EM PAREDES EXTERNAS DE CASAS, DUAS DEMÃOS. AF_03/2024</t>
  </si>
  <si>
    <t>LIMPEZA MANUAL DE VEGETAÇÃO EM TERRENO COM ENXADA. AF_03/2024</t>
  </si>
  <si>
    <t>Memória de Cálculo</t>
  </si>
  <si>
    <t>Qtd</t>
  </si>
  <si>
    <t>Un.</t>
  </si>
  <si>
    <t>Preço Unitário
Boletim</t>
  </si>
  <si>
    <t>Preço 
Unitário 
sem BDI</t>
  </si>
  <si>
    <t>Preço 
Unitário 
com BDI</t>
  </si>
  <si>
    <t>Preço 
Total 
com BDI</t>
  </si>
  <si>
    <t>VASO SANITARIO SIFONADO CONVENCIONAL COM LOUÇA BRANCA, INCLUSO CONJUNTO DE LIGAÇÃO PARA BACIA SANITÁRIA AJUSTÁVEL - FORNECIMENTO E INSTALAÇÃO. AF_01/2020</t>
  </si>
  <si>
    <t>ESCOLHA O TIPO DE OBRA</t>
  </si>
  <si>
    <t>BDI</t>
  </si>
  <si>
    <t>REVESTIMENTO CERÂMICO PARA PAREDES INTERNAS COM PLACAS TIPO ESMALTADA DE DIMENSÕES 33X45 CM APLICADAS NA ALTURA INTEIRA DAS PAREDES. AF_02/2023_PE</t>
  </si>
  <si>
    <t>LUMINÁRIA ARANDELA TIPO MEIA LUA, DE SOBREPOR, COM 1 LÂMPADA LED DE 6 W, SEM REATOR - FORNECIMENTO E INSTALAÇÃO. AF_09/2024</t>
  </si>
  <si>
    <t>Eletroduto galvanizado conforme NBR13057 -  1´ com acessórios</t>
  </si>
  <si>
    <t>SERVIÇOS PRELIMINARES</t>
  </si>
  <si>
    <t>ARGILA OU BARRO PARA ATERRO/REATERRO (COM TRANSPORTE ATE 10 KM)</t>
  </si>
  <si>
    <t>CHAPA/PAINEL DE MADEIRA COMPENSADA PLASTIFICADA (MADEIRITE PLASTIFICADO) PARA FORMA DE CONCRETO, DE 2200 X 1100 MM, E = *17* MM</t>
  </si>
  <si>
    <t>QUADRO DE DISTRIBUICAO, EM PVC, DE EMBUTIR, COM BARRAMENTO TERRA / NEUTRO, PARA 12 DISJUNTORES NEMA OU 16 DISJUNTORES DIN</t>
  </si>
  <si>
    <t>REGISTRO DE ESFERA, PVC, SOLDÁVEL, COM VOLANTE, DN 25 MM - FORNECIMENTO E INSTALAÇÃO. AF_08/2021</t>
  </si>
  <si>
    <t>REGISTRO DE ESFERA, PVC, SOLDÁVEL, COM VOLANTE, DN 32 MM - FORNECIMENTO E INSTALAÇÃO. AF_08/2021</t>
  </si>
  <si>
    <t>REGISTRO DE ESFERA, PVC, SOLDÁVEL, COM VOLANTE, DN 50 MM - FORNECIMENTO E INSTALAÇÃO. AF_08/2021</t>
  </si>
  <si>
    <t>SINAPI</t>
  </si>
  <si>
    <t>1.1</t>
  </si>
  <si>
    <t>1.3</t>
  </si>
  <si>
    <t>1.4</t>
  </si>
  <si>
    <t>INFRAESTRUTURA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</si>
  <si>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</si>
  <si>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</si>
  <si>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</si>
  <si>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</si>
  <si>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</si>
  <si>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</si>
  <si>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</si>
  <si>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</si>
  <si>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</si>
  <si>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SUPERESTRUTURA / ALVENARIA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</si>
  <si>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</si>
  <si>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</si>
  <si>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</si>
  <si>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</si>
  <si>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</si>
  <si>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</si>
  <si>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</si>
  <si>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</si>
  <si>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</si>
  <si>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</si>
  <si>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</si>
  <si>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COBERTURA</t>
  </si>
  <si>
    <t>4.1</t>
  </si>
  <si>
    <t>4.2</t>
  </si>
  <si>
    <t>4.3</t>
  </si>
  <si>
    <t>4.4</t>
  </si>
  <si>
    <t>4.5</t>
  </si>
  <si>
    <t>4.6</t>
  </si>
  <si>
    <t>4.7</t>
  </si>
  <si>
    <t>ESQUADRIAS</t>
  </si>
  <si>
    <t>Paredes Internas</t>
  </si>
  <si>
    <t>5.1</t>
  </si>
  <si>
    <t>5.2</t>
  </si>
  <si>
    <t>5.3</t>
  </si>
  <si>
    <t>5.4</t>
  </si>
  <si>
    <t>5.5</t>
  </si>
  <si>
    <t>5.6</t>
  </si>
  <si>
    <t>5.7</t>
  </si>
  <si>
    <t>6.1</t>
  </si>
  <si>
    <t>8.1</t>
  </si>
  <si>
    <t>6.2</t>
  </si>
  <si>
    <t>6.4</t>
  </si>
  <si>
    <t>6.5</t>
  </si>
  <si>
    <t>Paredes Externas</t>
  </si>
  <si>
    <t>6.6</t>
  </si>
  <si>
    <t>8.8</t>
  </si>
  <si>
    <t>6.7</t>
  </si>
  <si>
    <t>Laje</t>
  </si>
  <si>
    <t>6.8</t>
  </si>
  <si>
    <t>6.9</t>
  </si>
  <si>
    <t>Pisos</t>
  </si>
  <si>
    <t>PISOS E REVESTIMENTOS</t>
  </si>
  <si>
    <t>6.10</t>
  </si>
  <si>
    <t>6.11</t>
  </si>
  <si>
    <t>6.12</t>
  </si>
  <si>
    <t>6.13</t>
  </si>
  <si>
    <t>DIVISÓRIAS / BANCADA / PEITORIL E SOLEIRAS</t>
  </si>
  <si>
    <t>7.1</t>
  </si>
  <si>
    <t>7.2</t>
  </si>
  <si>
    <t>7.3</t>
  </si>
  <si>
    <t>7.4</t>
  </si>
  <si>
    <t>INSTALAÇÕES HIDROSSANITÁRIAS</t>
  </si>
  <si>
    <t>Água Fria</t>
  </si>
  <si>
    <t>Esgoto</t>
  </si>
  <si>
    <t>Metais / Louças / Acessórios</t>
  </si>
  <si>
    <t>8.5</t>
  </si>
  <si>
    <t>8.2</t>
  </si>
  <si>
    <t>8.3</t>
  </si>
  <si>
    <t>8.4</t>
  </si>
  <si>
    <t>8.6</t>
  </si>
  <si>
    <t>8.7</t>
  </si>
  <si>
    <t>8.9</t>
  </si>
  <si>
    <t>8.10</t>
  </si>
  <si>
    <t>8.11</t>
  </si>
  <si>
    <t>8.13</t>
  </si>
  <si>
    <t>8.14</t>
  </si>
  <si>
    <t>8.18</t>
  </si>
  <si>
    <t>8.19</t>
  </si>
  <si>
    <t>8.15</t>
  </si>
  <si>
    <t>8.16</t>
  </si>
  <si>
    <t>8.17</t>
  </si>
  <si>
    <t>8.20</t>
  </si>
  <si>
    <t>8.21</t>
  </si>
  <si>
    <t>8.22</t>
  </si>
  <si>
    <t>8.23</t>
  </si>
  <si>
    <t>8.24</t>
  </si>
  <si>
    <t>8.25</t>
  </si>
  <si>
    <t>8.26</t>
  </si>
  <si>
    <t>8.27</t>
  </si>
  <si>
    <t>INSTALAÇÕES ELÉTRICAS</t>
  </si>
  <si>
    <t>9.1</t>
  </si>
  <si>
    <t>9.2</t>
  </si>
  <si>
    <t>9.3</t>
  </si>
  <si>
    <t>9.4</t>
  </si>
  <si>
    <t>10.1</t>
  </si>
  <si>
    <t>10.2</t>
  </si>
  <si>
    <t>10.3</t>
  </si>
  <si>
    <t>10.4</t>
  </si>
  <si>
    <t>10.5</t>
  </si>
  <si>
    <t>10.6</t>
  </si>
  <si>
    <t>10.7</t>
  </si>
  <si>
    <t>11.1</t>
  </si>
  <si>
    <t>PASSEIO E PAISAGISMO</t>
  </si>
  <si>
    <t>11.2</t>
  </si>
  <si>
    <t>SERVIÇOS COMPLEMENTARES</t>
  </si>
  <si>
    <t>12.1</t>
  </si>
  <si>
    <t>12.3</t>
  </si>
  <si>
    <t xml:space="preserve">VALOR TOTAL COM BDI      </t>
  </si>
  <si>
    <t>DISJUNTOR BIPOLAR TIPO DIN, CORRENTE NOMINAL DE 32A - FORNECIMENTO E INSTALAÇÃO. AF_07/2025</t>
  </si>
  <si>
    <t>DISJUNTOR MONOPOLAR TIPO DIN, CORRENTE NOMINAL DE 10A - FORNECIMENTO E INSTALAÇÃO. AF_07/2025</t>
  </si>
  <si>
    <t>DISJUNTOR MONOPOLAR TIPO DIN, CORRENTE NOMINAL DE 16A - FORNECIMENTO E INSTALAÇÃO. AF_07/2025</t>
  </si>
  <si>
    <t>Placa de obra 1,50 X 2,00m</t>
  </si>
  <si>
    <t xml:space="preserve">Considerado 1 unidade por mês </t>
  </si>
  <si>
    <t>Considerado a área de obra locada, acrescentando  50cm para o lado exterior</t>
  </si>
  <si>
    <t>Considerado Perímetro de todas as paredes =45,85m x 0,30m de largura  x 0,35m de profundidade</t>
  </si>
  <si>
    <t>Considerado Perimetro de 51,25m x 0,3m largura x 5cm espessura</t>
  </si>
  <si>
    <t>Perímetro 51,25 - Considerado estribos de C=85 cm a cada 20 cm x 0,154Kg/m</t>
  </si>
  <si>
    <t>Considerado perímetro do baldrame x  4 barras x 0,617Kg/m²</t>
  </si>
  <si>
    <t>Concretagem baldrame = 51,25 x 0,2 x 0,30m</t>
  </si>
  <si>
    <t>Idem item anterior</t>
  </si>
  <si>
    <t>Considerado volume de escavação - volume do baldrame = 5,38m³-3,08m³ = 2,30m³</t>
  </si>
  <si>
    <t>Considerado impermeabilização do baldrame 51,25m x (0,30+0,30+0,20m)</t>
  </si>
  <si>
    <t>Considerado Paredes de 14cm - 107,90m² descontado os vãos-18,54m² . Total 89,36m²</t>
  </si>
  <si>
    <t>Considerado formas para todos os pilares com 2 utilizações</t>
  </si>
  <si>
    <t>Considerado Paredes de 9cm - 61,02m² -Paredes internas do DML e Platibandas -  descontado os vãos-0,48m² . Total 60,54m²</t>
  </si>
  <si>
    <t>Considerado comprimento dos pilares 67,20m estribos de C=70cm - espaçamento de 15cm</t>
  </si>
  <si>
    <t>Considerado comprimento dos pilares 67,20m x 4 barras * 0,617kg/m²</t>
  </si>
  <si>
    <t>Considerado volume de todos pilares</t>
  </si>
  <si>
    <t>Considerado contraverga abaixo de todas as janelas</t>
  </si>
  <si>
    <t>Considerado perimetro das paredes de 14cm no apoio da laje</t>
  </si>
  <si>
    <t>Torre das caixas dágua, cinta e apoio para vigas de sustentação dos reservatórios + paredes DML</t>
  </si>
  <si>
    <t>Considerado telhado + torre cx dágua</t>
  </si>
  <si>
    <t>Laje + beiral frontal = 11,00 x 5,00m</t>
  </si>
  <si>
    <t xml:space="preserve">Calha telhado 10,70m + calha torre cx d'água 3,50 = </t>
  </si>
  <si>
    <t>Rufos pingadeira (8,50+3,80)+(19,10+3,90+3,30)</t>
  </si>
  <si>
    <t>Rufo do beiral frontal 11,0m</t>
  </si>
  <si>
    <t>Rufos internos (3,9+3,9+8,5)+(2,2+2,2)</t>
  </si>
  <si>
    <t>Tubo de descida água pluvial</t>
  </si>
  <si>
    <t>2 janelas de 1,80 x 0,60m + 3 janelas 1,00 x 0,60m + 5 janelas 0,80 x 0,60m - tipo maxim air</t>
  </si>
  <si>
    <t>5 unidades nas cabines dos sanitários - 0,70 x 1,60m</t>
  </si>
  <si>
    <t>Entrada dos sanitários e DML - 3*0,80*2,10m</t>
  </si>
  <si>
    <t>Para sanitários acessíveis - 2 unidades</t>
  </si>
  <si>
    <t>Portão de segurança da entrada sanitários acessíveis</t>
  </si>
  <si>
    <t>Portão de segurança entrada dos sanitários</t>
  </si>
  <si>
    <t>Portinhola de acesso às caixas d'água</t>
  </si>
  <si>
    <t>1 unidade para cada porta de cabine sanitária</t>
  </si>
  <si>
    <t>Hall san. Acessíveis - perímetro 9,80xh-2,80m + espaleta 5,80x0,20 descontado vão 1,60x2,10m</t>
  </si>
  <si>
    <t>Considerado cantoneiras para todas as janelas+ parede do DML=2,80m + (2x3,00m) + (3x2,20m) + (5x2,00m)</t>
  </si>
  <si>
    <t>Considerado perímetros internos x h2,80m=138,88m² + espaletas= 3,39m² - descontado todos os vãos= 15,18m² Total = 127,09m²</t>
  </si>
  <si>
    <t>Considerado todas paredes externas e entradas san.</t>
  </si>
  <si>
    <t>Considerado área dos ambientes internos = 11,78 + 5,10 + 3,36 + 3,36 + 11,34 + 2,25. Total = 37,19m²</t>
  </si>
  <si>
    <t>Idem área do item anterior x 2,5cm de espessura</t>
  </si>
  <si>
    <t>Considerado rodapé no hall de acesso aos sanitários acessíveis 9,80m  - descontado os vãos das portas - (1,60+0,9+0,9) = 6,40 m</t>
  </si>
  <si>
    <t>Rejuntamento piso cerâmico 37,19m² + rejuntamento dos rodapés 0,51m². Total = 37,70m²</t>
  </si>
  <si>
    <t>Considerado todas as divisórias das cabines sanitárias com  h-1,80m + 1 divisória de 0,60 x 2,00m na entrada entre a porta e os mictórios</t>
  </si>
  <si>
    <t>Bancada de 0,60 x 1,40m = 0,84m²</t>
  </si>
  <si>
    <t>Soleiras 3 x 0,80m + 2 x 0,90m + 1 x 1,60    Peitoril 2 x 1,80m + 3 x 1,0m + 5 x 0,80m.  Total = 16,40m</t>
  </si>
  <si>
    <t>2 tapa vista de mictório 1,20 x 0,40m = 0,96m²</t>
  </si>
  <si>
    <t>2 lavatórios para os sanitários acessíveis</t>
  </si>
  <si>
    <t>2 para os lavatórios acessíveis</t>
  </si>
  <si>
    <t>3 unidades</t>
  </si>
  <si>
    <t>2 unidades</t>
  </si>
  <si>
    <t>5 unidades</t>
  </si>
  <si>
    <t>1 unidade</t>
  </si>
  <si>
    <t>7 unidades</t>
  </si>
  <si>
    <t xml:space="preserve">3 unidasdes para cada sanitário acessível - 2 em cada lavatório e 1 em cada porta </t>
  </si>
  <si>
    <t>3 unidades em cada sanitário acessível - 2 horizontais e i vertical em cada vaso sanitário</t>
  </si>
  <si>
    <t>Massa corrida nas lajes internas = 11,78 + 5,10 +3,36 + 3,36 + 11,34 + 2,25m² . Total 37,19m²</t>
  </si>
  <si>
    <t>11,78+5,1+3,36+3,36+11,34+2,25+(11*1,00)</t>
  </si>
  <si>
    <t>Massa corrida nas paredes internas do hall sanitários acessíveis - 9,80 x 2,80m . Total = 27,44m²</t>
  </si>
  <si>
    <t>Paredes externas ((2*5,55*2,2) + (30,4*3) + (26,6*0,8) + (12,6*2,2) + beiral (11*1)  . Total 175,62m²</t>
  </si>
  <si>
    <t>Laje = 37,19m² + parte superior paredes hall sanitários acessíveis = 11,76m². Total = 48,95m²</t>
  </si>
  <si>
    <t>Paredes externas (2*5,55*1,0)+(30,4*1,80)+(26,6*0,8) (12,6*2,2) + beiral (11*1)  . Total 125,82m²</t>
  </si>
  <si>
    <t>Barrado de h=1,20m nas paredes externas + paredes internas do hall sanitários acessíveis h=1,20m+ entradas dos sanitários masc. e fem h=1,20m.</t>
  </si>
  <si>
    <t>2 portas sanitariós acessiveis - 2x(0,9*2,10*3)</t>
  </si>
  <si>
    <t>Portas de segurança dos sanitários - 3*1,00*2,10 + 1,70*2,10m</t>
  </si>
  <si>
    <t>1.7</t>
  </si>
  <si>
    <t>2.10</t>
  </si>
  <si>
    <t>3.12</t>
  </si>
  <si>
    <t>5.8</t>
  </si>
  <si>
    <t>6.3</t>
  </si>
  <si>
    <t>10.8</t>
  </si>
  <si>
    <t>6 unidades de placas de identificação para sanitários - 0,20x0,20m</t>
  </si>
  <si>
    <t xml:space="preserve">2 unidades (1 para cada reservatório) - saída de água </t>
  </si>
  <si>
    <t>2 unidades de 1000L</t>
  </si>
  <si>
    <t>Limpeza total sanitários e piso cimentado</t>
  </si>
  <si>
    <t>2 unidades (1 para cada reservátorio)</t>
  </si>
  <si>
    <t>Considerado rede para mictórios e lavatórios</t>
  </si>
  <si>
    <t>Considerado para ligações internas dos vasos e interligações nas Caixas enterradas até a rede mais próxima</t>
  </si>
  <si>
    <t>Saídas lavatórios e tanque</t>
  </si>
  <si>
    <t>12.4</t>
  </si>
  <si>
    <t>1.5</t>
  </si>
  <si>
    <t>8.12</t>
  </si>
  <si>
    <t>8.28</t>
  </si>
  <si>
    <t>8.29</t>
  </si>
  <si>
    <t>8.30</t>
  </si>
  <si>
    <t>8.31</t>
  </si>
  <si>
    <t>8.32</t>
  </si>
  <si>
    <t>11.3</t>
  </si>
  <si>
    <t>Limpeza e retirada da vegetação área 73,00m²</t>
  </si>
  <si>
    <t>Para passagem da rede de esgoto 100mm, sob os passeios existentes</t>
  </si>
  <si>
    <t xml:space="preserve">Para remoção de entulho gerado em obra com caçamba metálica e remoção demolição passeio </t>
  </si>
  <si>
    <t>Considerado camada de base e= 4cm x 68,20m² para piso de concreto</t>
  </si>
  <si>
    <t>9.1.1</t>
  </si>
  <si>
    <t>9.1.2</t>
  </si>
  <si>
    <t>9.1.3</t>
  </si>
  <si>
    <t>9.1.4</t>
  </si>
  <si>
    <t>9.1.5</t>
  </si>
  <si>
    <t>9.1.6</t>
  </si>
  <si>
    <t>9.2.1</t>
  </si>
  <si>
    <t>9.2.2</t>
  </si>
  <si>
    <t>9.2.3</t>
  </si>
  <si>
    <t>9.2.4</t>
  </si>
  <si>
    <t>9.2.5</t>
  </si>
  <si>
    <t>9.2.6</t>
  </si>
  <si>
    <t>9.3.1</t>
  </si>
  <si>
    <t>9.3.2</t>
  </si>
  <si>
    <t>9.3.3</t>
  </si>
  <si>
    <t>9.3.4</t>
  </si>
  <si>
    <t>9.3.5</t>
  </si>
  <si>
    <t>9.3.6</t>
  </si>
  <si>
    <t>9.3.7</t>
  </si>
  <si>
    <t>Iluminação do Banheiro</t>
  </si>
  <si>
    <t>9.4.1</t>
  </si>
  <si>
    <t>9.4.2</t>
  </si>
  <si>
    <t>9.4.3</t>
  </si>
  <si>
    <t>9.4.4</t>
  </si>
  <si>
    <t>9.4.5</t>
  </si>
  <si>
    <t>9.4.6</t>
  </si>
  <si>
    <t>Conforme projeto</t>
  </si>
  <si>
    <t>Eletrodutos, Condutores, Caixas de Passagem, Tomadas, Interruptores do Banheiro</t>
  </si>
  <si>
    <t>Conforme Projeto</t>
  </si>
  <si>
    <t>Para alarmes de PNE</t>
  </si>
  <si>
    <t>Quadro do Banheiro</t>
  </si>
  <si>
    <t>Aterramento no Interior da Caixa de Passagem</t>
  </si>
  <si>
    <t>Porta/portão tipo gradil sob medida</t>
  </si>
  <si>
    <t>4 lavatórios - sanitários masculino e feminino</t>
  </si>
  <si>
    <t>CDHU 199, Agosto/2025, Não Desonerada</t>
  </si>
  <si>
    <t>Transporte da vegetação e do solo retirado = 66,60 x e=0,10m x 1,2 empolamento</t>
  </si>
  <si>
    <t>1.2</t>
  </si>
  <si>
    <t>1.6</t>
  </si>
  <si>
    <t>Solo para aterro = 72,60 x e=0,35 m</t>
  </si>
  <si>
    <t>Compactação item anterior = 25,41m</t>
  </si>
  <si>
    <t>Demolição de pequeno trecho de piso de concreto = (0,64+0,54m²)x0,10m</t>
  </si>
  <si>
    <t xml:space="preserve">10 brocas de 3m  + 6 brocas de 3,50m + 4 brocas de 2m = </t>
  </si>
  <si>
    <t>Considerado perímetros x 0,60m</t>
  </si>
  <si>
    <t xml:space="preserve">Considerado sobre as 3 portas de 80cm + 2 portas de 90cm + sobre vão de entrada 1,60m </t>
  </si>
  <si>
    <t>1 un. para cada porta de segurança e Portinhola caixa d'água</t>
  </si>
  <si>
    <t>Rede de entrada para o reservatório + tubulação para 3 torneiras de limpeza e 1 tanque</t>
  </si>
  <si>
    <t>Fechamento do item anterior, Considerado L=0,40 e=10cm</t>
  </si>
  <si>
    <t>2.11</t>
  </si>
  <si>
    <t>Alvenaria de fundação sob o baldrame na parte posterior</t>
  </si>
  <si>
    <t>5.9</t>
  </si>
  <si>
    <t>3 torneiras de lavagem - sanitários masculino e feminino e hall acessível + 1 un. para o tanque</t>
  </si>
  <si>
    <t>8.33</t>
  </si>
  <si>
    <t>12.2</t>
  </si>
  <si>
    <t>Plantio de grama nos taludes</t>
  </si>
  <si>
    <t>Construção de Sanitário Coletivo - Praça Jd.Bela Vista</t>
  </si>
  <si>
    <t>Rua Francisco José Caseiro, s/n.°, Jahu/SP</t>
  </si>
  <si>
    <t>Saídas mictórios, ralos sifonados e tubulação de ventilação</t>
  </si>
  <si>
    <t>Considerado 5 unidades para passagem e interligação a rede de esgoto mais próxima</t>
  </si>
  <si>
    <t>Saída de ventilação de esgoto</t>
  </si>
  <si>
    <t>4 unidades</t>
  </si>
  <si>
    <t>1 unidade para o tanque</t>
  </si>
  <si>
    <t xml:space="preserve">Considerado piso de concreto na frente dos sanitário + lateral e fundo com e=8cm </t>
  </si>
  <si>
    <t>Tubulação de descida para abastecimento lavatórios, mictórios + extravasor e limpeza</t>
  </si>
  <si>
    <t>Rede de sáida para abastecimento + tubulação válvulas de descarga</t>
  </si>
  <si>
    <t>2 unidades abastecimento + 2 unidades no tubo de limpeza (1 para cada reservatório)</t>
  </si>
  <si>
    <t>2 unidades para entrada de água(1 para cada reservátorio)</t>
  </si>
  <si>
    <t>4 unidades = 1 no DML +1 para Mictórios + 1 nos Lavatórios masculinos + 1 nos Lavatórios femininos</t>
  </si>
  <si>
    <t>4 unidades = 1 para cada Sanitário PNE +1 para Sanitário masculino + 1 para Sanitário feminino</t>
  </si>
  <si>
    <t>Para base dos reservatórios - 4 unidades de 2,30m = 9,00</t>
  </si>
  <si>
    <t>Base caixa d'água</t>
  </si>
  <si>
    <t>Interligação da Rede de Energia Elétrica ao Quadro de Distribuição do Banheiro</t>
  </si>
  <si>
    <t>9.1.7</t>
  </si>
  <si>
    <t>9.1.8</t>
  </si>
  <si>
    <t>9.3.8</t>
  </si>
  <si>
    <t>Quadro de Distribuição do Banheiro</t>
  </si>
  <si>
    <t>9.4.7</t>
  </si>
  <si>
    <t>9.4.8</t>
  </si>
  <si>
    <t>Circuito de Tomada</t>
  </si>
  <si>
    <t>Circuito de Iluminação</t>
  </si>
  <si>
    <t>Circuito Geral</t>
  </si>
  <si>
    <t>Porta/portão de correr em tela ondulada de aço galvanizado, sob medida</t>
  </si>
  <si>
    <t>TARJETA TIPO LIVRE/OCUPADO PARA PORTA DE BANHEIRO. AF_10/2025</t>
  </si>
  <si>
    <t>DIVISORIA SANITÁRIA, EM PAINEL DE GRANILITE, ESP = 3CM, ASSENTADO COM ARGAMASSA COLANTE AC III-E. AF_10/2025</t>
  </si>
  <si>
    <t>LAVATÓRIO LOUÇA BRANCA SUSPENSO, 29,5 X 39CM OU EQUIVALENTE, INCLUSO SIFÃO TIPO GARRAFA EM PVC, VÁLVULA E ENGATE FLEXÍVEL 30CM E TORNEIRA CROMADA DE MESA - FORNECIMENTO E INSTALAÇÃO. AF_01/2020</t>
  </si>
  <si>
    <t>SINAPI/SP, Novembro/2025, Não Desonerada</t>
  </si>
  <si>
    <t>FDE, Outubro/2025, Não Desonerada, Removeu-se o BDI de 23,00%, Mantendo-se o da Prefeitura</t>
  </si>
  <si>
    <t>DIVISORIA SANITÁRIA, EM PAINEL DE GRANILITE, ESP = 3CM, ASSENTADO COM ARGAMASSA COLANTE AC III-E. AF_10/2025 (Tapa vista mictórios)</t>
  </si>
  <si>
    <t>Concreto preparado no local, fck = 20 MPa ( Fechamento rasgos )</t>
  </si>
  <si>
    <t>Tinta acrílica antimofo em massa, inclusive preparo (Lajes e Hall san. acessíveis)</t>
  </si>
  <si>
    <t xml:space="preserve">Tinta acrílica antimofo em massa, inclusive preparo (Paredes externas) </t>
  </si>
  <si>
    <t>Jahu/SP, 06 de janeiro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</si>
</sst>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-416]General"/>
  </numFmts>
  <fonts count="33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8"/>
      <color theme="1"/>
      <name val="Segoe UI"/>
      <family val="2"/>
    </font>
    <font>
      <sz val="11"/>
      <color indexed="8"/>
      <name val="Calibri"/>
      <family val="2"/>
      <scheme val="minor"/>
    </font>
    <font>
      <b/>
      <sz val="10"/>
      <color theme="0"/>
      <name val="Segoe UI"/>
      <family val="2"/>
    </font>
    <font>
      <b/>
      <sz val="12"/>
      <color theme="0"/>
      <name val="Segoe UI"/>
      <family val="2"/>
    </font>
    <font>
      <b/>
      <sz val="9"/>
      <color theme="0"/>
      <name val="Segoe UI"/>
      <family val="2"/>
    </font>
    <font>
      <i/>
      <sz val="10"/>
      <color theme="1"/>
      <name val="Segoe UI"/>
      <family val="2"/>
    </font>
    <font>
      <u/>
      <sz val="10"/>
      <color theme="1"/>
      <name val="Segoe UI"/>
      <family val="2"/>
    </font>
    <font>
      <b/>
      <sz val="10"/>
      <color theme="0"/>
      <name val="Arial"/>
      <family val="2"/>
    </font>
    <font>
      <b/>
      <sz val="11"/>
      <color theme="0"/>
      <name val="Segoe UI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8"/>
      <color theme="1"/>
      <name val="Arial"/>
      <family val="2"/>
    </font>
    <font>
      <sz val="10"/>
      <color rgb="FF000000"/>
      <name val="Segoe UI"/>
      <family val="2"/>
    </font>
    <font>
      <sz val="10"/>
      <color indexed="8"/>
      <name val="Segoe UI"/>
      <family val="2"/>
    </font>
    <font>
      <b/>
      <sz val="10"/>
      <color indexed="8"/>
      <name val="Segoe UI"/>
      <family val="2"/>
    </font>
    <font>
      <sz val="10"/>
      <name val="Segoe UI"/>
      <family val="2"/>
    </font>
    <font>
      <sz val="10"/>
      <name val="Arial"/>
      <family val="2"/>
    </font>
    <font>
      <b/>
      <sz val="10"/>
      <name val="Segoe UI"/>
      <family val="2"/>
    </font>
    <font>
      <b/>
      <i/>
      <sz val="10"/>
      <name val="Segoe UI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"/>
    </font>
    <font>
      <b/>
      <i/>
      <sz val="10"/>
      <name val="Segoe UI"/>
      <family val="2"/>
      <charset val="1"/>
    </font>
    <font>
      <sz val="10"/>
      <name val="Segoe U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E3F3"/>
        <bgColor rgb="FFCC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rgb="FFDAE3F3"/>
      </patternFill>
    </fill>
    <fill>
      <patternFill patternType="solid">
        <fgColor rgb="FFDAE3F3"/>
        <bgColor rgb="FFE2F0D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3" fillId="0" borderId="0"/>
    <xf numFmtId="164" fontId="3" fillId="0" borderId="0"/>
    <xf numFmtId="43" fontId="2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142">
    <xf numFmtId="0" fontId="0" fillId="0" borderId="0" xfId="0"/>
    <xf numFmtId="164" fontId="6" fillId="0" borderId="0" xfId="4" applyFont="1" applyAlignment="1">
      <alignment horizontal="center"/>
    </xf>
    <xf numFmtId="164" fontId="6" fillId="0" borderId="0" xfId="4" applyFont="1"/>
    <xf numFmtId="43" fontId="6" fillId="0" borderId="0" xfId="5" applyFont="1" applyFill="1" applyBorder="1" applyAlignment="1" applyProtection="1">
      <alignment horizontal="center"/>
    </xf>
    <xf numFmtId="164" fontId="5" fillId="0" borderId="0" xfId="4" applyFont="1" applyAlignment="1">
      <alignment horizontal="center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44" fontId="7" fillId="0" borderId="0" xfId="1" applyFont="1" applyAlignment="1">
      <alignment horizontal="center" vertical="center"/>
    </xf>
    <xf numFmtId="0" fontId="7" fillId="0" borderId="0" xfId="0" applyFont="1" applyAlignment="1">
      <alignment wrapText="1"/>
    </xf>
    <xf numFmtId="2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1" fillId="3" borderId="0" xfId="0" applyFont="1" applyFill="1"/>
    <xf numFmtId="44" fontId="11" fillId="3" borderId="0" xfId="1" applyFont="1" applyFill="1" applyAlignment="1">
      <alignment horizontal="center" vertic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>
      <alignment horizontal="left"/>
    </xf>
    <xf numFmtId="10" fontId="7" fillId="0" borderId="0" xfId="2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Continuous"/>
    </xf>
    <xf numFmtId="0" fontId="11" fillId="3" borderId="0" xfId="0" applyFont="1" applyFill="1" applyAlignment="1">
      <alignment horizontal="centerContinuous" vertical="center"/>
    </xf>
    <xf numFmtId="0" fontId="11" fillId="3" borderId="0" xfId="0" applyFont="1" applyFill="1" applyAlignment="1">
      <alignment horizontal="centerContinuous" wrapText="1"/>
    </xf>
    <xf numFmtId="2" fontId="11" fillId="3" borderId="0" xfId="0" applyNumberFormat="1" applyFont="1" applyFill="1" applyAlignment="1">
      <alignment horizontal="centerContinuous" vertical="center"/>
    </xf>
    <xf numFmtId="44" fontId="11" fillId="3" borderId="0" xfId="1" applyFont="1" applyFill="1" applyAlignment="1">
      <alignment horizontal="centerContinuous" vertical="center"/>
    </xf>
    <xf numFmtId="44" fontId="0" fillId="0" borderId="0" xfId="0" applyNumberFormat="1"/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10" fontId="7" fillId="2" borderId="0" xfId="0" applyNumberFormat="1" applyFont="1" applyFill="1" applyAlignment="1" applyProtection="1">
      <alignment horizontal="center" vertical="center"/>
      <protection locked="0"/>
    </xf>
    <xf numFmtId="10" fontId="7" fillId="0" borderId="0" xfId="2" applyNumberFormat="1" applyFont="1" applyAlignment="1" applyProtection="1">
      <alignment horizontal="center" vertical="center"/>
      <protection locked="0"/>
    </xf>
    <xf numFmtId="10" fontId="7" fillId="0" borderId="0" xfId="0" applyNumberFormat="1" applyFont="1" applyAlignment="1" applyProtection="1">
      <alignment horizontal="center" vertical="center"/>
      <protection locked="0"/>
    </xf>
    <xf numFmtId="44" fontId="7" fillId="0" borderId="0" xfId="1" applyFont="1" applyFill="1" applyAlignment="1">
      <alignment horizontal="center" vertical="center"/>
    </xf>
    <xf numFmtId="10" fontId="7" fillId="0" borderId="0" xfId="2" applyNumberFormat="1" applyFont="1" applyFill="1" applyAlignment="1">
      <alignment horizontal="center" vertical="center"/>
    </xf>
    <xf numFmtId="10" fontId="1" fillId="0" borderId="1" xfId="2" applyNumberFormat="1" applyFont="1" applyBorder="1" applyAlignment="1">
      <alignment horizontal="center" vertical="center"/>
    </xf>
    <xf numFmtId="44" fontId="1" fillId="0" borderId="0" xfId="1" applyFont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9" fillId="0" borderId="0" xfId="0" applyFont="1"/>
    <xf numFmtId="0" fontId="20" fillId="0" borderId="0" xfId="0" applyFont="1"/>
    <xf numFmtId="10" fontId="19" fillId="0" borderId="0" xfId="2" applyNumberFormat="1" applyFont="1" applyAlignment="1">
      <alignment horizontal="center" vertical="center"/>
    </xf>
    <xf numFmtId="10" fontId="21" fillId="0" borderId="0" xfId="2" applyNumberFormat="1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wrapText="1"/>
    </xf>
    <xf numFmtId="2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4" fontId="19" fillId="0" borderId="0" xfId="1" applyFont="1" applyAlignment="1">
      <alignment horizontal="center" vertical="center"/>
    </xf>
    <xf numFmtId="44" fontId="11" fillId="3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44" fontId="16" fillId="5" borderId="1" xfId="1" applyFont="1" applyFill="1" applyBorder="1" applyAlignment="1">
      <alignment horizontal="center" vertical="center" wrapText="1"/>
    </xf>
    <xf numFmtId="10" fontId="16" fillId="5" borderId="1" xfId="2" applyNumberFormat="1" applyFont="1" applyFill="1" applyBorder="1" applyAlignment="1">
      <alignment horizontal="center" vertical="center" wrapText="1"/>
    </xf>
    <xf numFmtId="44" fontId="11" fillId="5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vertical="center"/>
    </xf>
    <xf numFmtId="164" fontId="11" fillId="3" borderId="1" xfId="4" applyFont="1" applyFill="1" applyBorder="1" applyAlignment="1">
      <alignment horizontal="center"/>
    </xf>
    <xf numFmtId="164" fontId="24" fillId="0" borderId="1" xfId="4" applyFont="1" applyBorder="1" applyAlignment="1">
      <alignment horizontal="center" vertical="center"/>
    </xf>
    <xf numFmtId="164" fontId="24" fillId="0" borderId="1" xfId="4" applyFont="1" applyBorder="1" applyAlignment="1">
      <alignment horizontal="left" vertical="center" wrapText="1"/>
    </xf>
    <xf numFmtId="44" fontId="25" fillId="0" borderId="1" xfId="1" applyFont="1" applyFill="1" applyBorder="1" applyAlignment="1" applyProtection="1">
      <alignment horizontal="center"/>
    </xf>
    <xf numFmtId="10" fontId="25" fillId="2" borderId="1" xfId="1" applyNumberFormat="1" applyFont="1" applyFill="1" applyBorder="1" applyAlignment="1">
      <alignment horizontal="center" vertical="center" wrapText="1"/>
    </xf>
    <xf numFmtId="44" fontId="25" fillId="0" borderId="1" xfId="1" applyFont="1" applyFill="1" applyBorder="1" applyAlignment="1">
      <alignment horizontal="center" vertical="center" wrapText="1"/>
    </xf>
    <xf numFmtId="10" fontId="11" fillId="3" borderId="1" xfId="1" applyNumberFormat="1" applyFont="1" applyFill="1" applyBorder="1" applyAlignment="1">
      <alignment horizontal="center"/>
    </xf>
    <xf numFmtId="44" fontId="11" fillId="3" borderId="1" xfId="1" applyFont="1" applyFill="1" applyBorder="1" applyAlignment="1">
      <alignment horizontal="center"/>
    </xf>
    <xf numFmtId="10" fontId="0" fillId="6" borderId="0" xfId="0" applyNumberFormat="1" applyFill="1"/>
    <xf numFmtId="0" fontId="1" fillId="0" borderId="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5" fillId="4" borderId="1" xfId="0" applyFont="1" applyFill="1" applyBorder="1" applyAlignment="1">
      <alignment vertical="center" wrapText="1"/>
    </xf>
    <xf numFmtId="2" fontId="25" fillId="4" borderId="1" xfId="0" applyNumberFormat="1" applyFont="1" applyFill="1" applyBorder="1" applyAlignment="1">
      <alignment horizontal="center" vertical="center"/>
    </xf>
    <xf numFmtId="2" fontId="25" fillId="0" borderId="1" xfId="0" applyNumberFormat="1" applyFont="1" applyBorder="1" applyAlignment="1">
      <alignment horizontal="center" vertical="center"/>
    </xf>
    <xf numFmtId="44" fontId="25" fillId="0" borderId="1" xfId="1" applyFont="1" applyBorder="1" applyAlignment="1">
      <alignment horizontal="center" vertical="center"/>
    </xf>
    <xf numFmtId="44" fontId="25" fillId="0" borderId="1" xfId="1" applyFont="1" applyFill="1" applyBorder="1" applyAlignment="1">
      <alignment horizontal="center" vertical="center"/>
    </xf>
    <xf numFmtId="10" fontId="25" fillId="4" borderId="1" xfId="2" applyNumberFormat="1" applyFont="1" applyFill="1" applyBorder="1" applyAlignment="1">
      <alignment horizontal="center" vertical="center"/>
    </xf>
    <xf numFmtId="2" fontId="25" fillId="2" borderId="1" xfId="0" applyNumberFormat="1" applyFont="1" applyFill="1" applyBorder="1" applyAlignment="1">
      <alignment horizontal="center" vertical="center"/>
    </xf>
    <xf numFmtId="44" fontId="25" fillId="2" borderId="1" xfId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0" fontId="26" fillId="4" borderId="1" xfId="0" applyFont="1" applyFill="1" applyBorder="1" applyAlignment="1">
      <alignment vertical="center" wrapText="1"/>
    </xf>
    <xf numFmtId="2" fontId="26" fillId="0" borderId="1" xfId="0" applyNumberFormat="1" applyFont="1" applyBorder="1" applyAlignment="1">
      <alignment horizontal="center" vertical="center"/>
    </xf>
    <xf numFmtId="2" fontId="26" fillId="2" borderId="1" xfId="0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7" fillId="8" borderId="1" xfId="0" applyFont="1" applyFill="1" applyBorder="1" applyAlignment="1">
      <alignment horizontal="center" vertical="center"/>
    </xf>
    <xf numFmtId="0" fontId="25" fillId="8" borderId="1" xfId="0" applyFont="1" applyFill="1" applyBorder="1" applyAlignment="1">
      <alignment horizontal="center" vertical="center"/>
    </xf>
    <xf numFmtId="44" fontId="25" fillId="8" borderId="1" xfId="1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2" fontId="30" fillId="7" borderId="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32" fillId="0" borderId="1" xfId="0" applyFont="1" applyBorder="1" applyAlignment="1">
      <alignment horizontal="center" vertical="center"/>
    </xf>
    <xf numFmtId="0" fontId="30" fillId="10" borderId="1" xfId="0" applyFont="1" applyFill="1" applyBorder="1" applyAlignment="1">
      <alignment vertical="center" wrapText="1"/>
    </xf>
    <xf numFmtId="0" fontId="11" fillId="3" borderId="13" xfId="0" applyFont="1" applyFill="1" applyBorder="1" applyAlignment="1">
      <alignment horizontal="left" vertical="center"/>
    </xf>
    <xf numFmtId="0" fontId="11" fillId="3" borderId="14" xfId="0" applyFont="1" applyFill="1" applyBorder="1" applyAlignment="1">
      <alignment horizontal="left" vertical="center"/>
    </xf>
    <xf numFmtId="0" fontId="11" fillId="3" borderId="15" xfId="0" applyFont="1" applyFill="1" applyBorder="1" applyAlignment="1">
      <alignment horizontal="left" vertical="center"/>
    </xf>
    <xf numFmtId="10" fontId="21" fillId="0" borderId="0" xfId="2" applyNumberFormat="1" applyFont="1" applyAlignment="1">
      <alignment horizontal="left" vertical="center"/>
    </xf>
    <xf numFmtId="0" fontId="16" fillId="5" borderId="1" xfId="0" applyFont="1" applyFill="1" applyBorder="1" applyAlignment="1">
      <alignment horizontal="center"/>
    </xf>
    <xf numFmtId="0" fontId="19" fillId="0" borderId="0" xfId="0" applyFont="1" applyAlignment="1">
      <alignment horizontal="left" vertical="center"/>
    </xf>
    <xf numFmtId="44" fontId="18" fillId="0" borderId="0" xfId="1" applyFont="1" applyAlignment="1">
      <alignment horizontal="center" vertical="center"/>
    </xf>
    <xf numFmtId="44" fontId="18" fillId="0" borderId="0" xfId="1" applyFont="1" applyBorder="1" applyAlignment="1">
      <alignment horizontal="center" vertical="center" wrapText="1"/>
    </xf>
    <xf numFmtId="0" fontId="28" fillId="0" borderId="13" xfId="0" applyFont="1" applyBorder="1" applyAlignment="1">
      <alignment horizontal="left" vertical="center" wrapText="1"/>
    </xf>
    <xf numFmtId="0" fontId="28" fillId="0" borderId="14" xfId="0" applyFont="1" applyBorder="1" applyAlignment="1">
      <alignment horizontal="left" vertical="center" wrapText="1"/>
    </xf>
    <xf numFmtId="0" fontId="28" fillId="0" borderId="15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15" xfId="0" applyFont="1" applyBorder="1" applyAlignment="1">
      <alignment horizontal="left" vertical="center" wrapText="1"/>
    </xf>
    <xf numFmtId="0" fontId="31" fillId="9" borderId="1" xfId="0" applyFont="1" applyFill="1" applyBorder="1" applyAlignment="1">
      <alignment horizontal="left" vertical="center" wrapText="1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11" fillId="5" borderId="13" xfId="0" applyFont="1" applyFill="1" applyBorder="1" applyAlignment="1">
      <alignment horizontal="right" vertical="center"/>
    </xf>
    <xf numFmtId="0" fontId="11" fillId="5" borderId="14" xfId="0" applyFont="1" applyFill="1" applyBorder="1" applyAlignment="1">
      <alignment horizontal="right" vertical="center"/>
    </xf>
    <xf numFmtId="0" fontId="11" fillId="5" borderId="15" xfId="0" applyFont="1" applyFill="1" applyBorder="1" applyAlignment="1">
      <alignment horizontal="right" vertical="center"/>
    </xf>
    <xf numFmtId="0" fontId="11" fillId="3" borderId="0" xfId="0" applyFont="1" applyFill="1" applyAlignment="1">
      <alignment horizontal="left"/>
    </xf>
    <xf numFmtId="0" fontId="7" fillId="4" borderId="0" xfId="0" applyFont="1" applyFill="1" applyAlignment="1" applyProtection="1">
      <alignment horizontal="left"/>
      <protection locked="0"/>
    </xf>
    <xf numFmtId="0" fontId="12" fillId="3" borderId="0" xfId="0" applyFont="1" applyFill="1" applyAlignment="1">
      <alignment horizontal="center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64" fontId="23" fillId="0" borderId="0" xfId="4" applyFont="1" applyAlignment="1">
      <alignment horizontal="left"/>
    </xf>
    <xf numFmtId="164" fontId="23" fillId="0" borderId="10" xfId="4" applyFont="1" applyBorder="1" applyAlignment="1">
      <alignment horizontal="left"/>
    </xf>
    <xf numFmtId="164" fontId="11" fillId="3" borderId="1" xfId="4" applyFont="1" applyFill="1" applyBorder="1" applyAlignment="1">
      <alignment horizontal="right"/>
    </xf>
    <xf numFmtId="164" fontId="11" fillId="3" borderId="1" xfId="4" applyFont="1" applyFill="1" applyBorder="1" applyAlignment="1">
      <alignment horizontal="center"/>
    </xf>
    <xf numFmtId="164" fontId="11" fillId="3" borderId="12" xfId="4" applyFont="1" applyFill="1" applyBorder="1" applyAlignment="1">
      <alignment horizontal="center" vertical="center"/>
    </xf>
    <xf numFmtId="164" fontId="11" fillId="3" borderId="11" xfId="4" applyFont="1" applyFill="1" applyBorder="1" applyAlignment="1">
      <alignment horizontal="center" vertical="center"/>
    </xf>
    <xf numFmtId="43" fontId="11" fillId="3" borderId="12" xfId="5" applyFont="1" applyFill="1" applyBorder="1" applyAlignment="1" applyProtection="1">
      <alignment horizontal="center" vertical="center"/>
    </xf>
    <xf numFmtId="43" fontId="11" fillId="3" borderId="11" xfId="5" applyFont="1" applyFill="1" applyBorder="1" applyAlignment="1" applyProtection="1">
      <alignment horizontal="center" vertical="center"/>
    </xf>
  </cellXfs>
  <cellStyles count="12">
    <cellStyle name="Excel Built-in Normal" xfId="4" xr:uid="{D58AC83C-A7E8-4170-8275-D2411BF1D4DB}"/>
    <cellStyle name="Moeda" xfId="1" builtinId="4"/>
    <cellStyle name="Moeda 2" xfId="9" xr:uid="{A43DA554-0737-4200-A1BD-788B4493D22B}"/>
    <cellStyle name="Normal" xfId="0" builtinId="0"/>
    <cellStyle name="Normal 2" xfId="3" xr:uid="{F7C9CBEF-DD7C-4332-93DB-CBB913D07B99}"/>
    <cellStyle name="Normal 2 2" xfId="7" xr:uid="{70B26545-718D-4A2B-B160-38EB17E8E571}"/>
    <cellStyle name="Normal 3" xfId="6" xr:uid="{F46C749D-8CEB-4209-B967-F374F5F84DF0}"/>
    <cellStyle name="Porcentagem" xfId="2" builtinId="5"/>
    <cellStyle name="Vírgula" xfId="5" builtinId="3"/>
    <cellStyle name="Vírgula 2" xfId="8" xr:uid="{1EBD07A0-109E-44D8-BDF8-9918EA273A4A}"/>
    <cellStyle name="Vírgula 2 2" xfId="11" xr:uid="{7C666901-B606-4931-9F63-5E4B2328BB8A}"/>
    <cellStyle name="Vírgula 3" xfId="10" xr:uid="{DB52CAD4-F0C0-42C3-970E-1DF5FF1CF956}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99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790575</xdr:colOff>
      <xdr:row>43</xdr:row>
      <xdr:rowOff>85725</xdr:rowOff>
    </xdr:from>
    <xdr:to>
      <xdr:col>5</xdr:col>
      <xdr:colOff>43629</xdr:colOff>
      <xdr:row>45</xdr:row>
      <xdr:rowOff>88072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19375" y="7934325"/>
          <a:ext cx="2177229" cy="364297"/>
        </a:xfrm>
        <a:prstGeom prst="rect">
          <a:avLst/>
        </a:prstGeom>
      </xdr:spPr>
    </xdr:pic>
    <xdr:clientData/>
  </xdr:twoCellAnchor>
  <xdr:twoCellAnchor>
    <xdr:from>
      <xdr:col>0</xdr:col>
      <xdr:colOff>295275</xdr:colOff>
      <xdr:row>53</xdr:row>
      <xdr:rowOff>120650</xdr:rowOff>
    </xdr:from>
    <xdr:to>
      <xdr:col>4</xdr:col>
      <xdr:colOff>0</xdr:colOff>
      <xdr:row>58</xdr:row>
      <xdr:rowOff>168275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295275" y="8026400"/>
          <a:ext cx="3848100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50">
              <a:latin typeface="Segoe UI" panose="020B0502040204020203" pitchFamily="34" charset="0"/>
              <a:cs typeface="Segoe UI" panose="020B0502040204020203" pitchFamily="34" charset="0"/>
            </a:rPr>
            <a:t>_________________________________</a:t>
          </a:r>
        </a:p>
        <a:p>
          <a:pPr algn="ctr"/>
          <a:r>
            <a:rPr lang="pt-BR" sz="1000">
              <a:latin typeface="Segoe UI" panose="020B0502040204020203" pitchFamily="34" charset="0"/>
              <a:cs typeface="Segoe UI" panose="020B0502040204020203" pitchFamily="34" charset="0"/>
            </a:rPr>
            <a:t>Edmar Bessi Colafati</a:t>
          </a:r>
        </a:p>
        <a:p>
          <a:pPr algn="ctr"/>
          <a:r>
            <a:rPr lang="pt-BR" sz="1000">
              <a:latin typeface="Segoe UI" panose="020B0502040204020203" pitchFamily="34" charset="0"/>
              <a:cs typeface="Segoe UI" panose="020B0502040204020203" pitchFamily="34" charset="0"/>
            </a:rPr>
            <a:t>Arquiteto</a:t>
          </a:r>
          <a:r>
            <a:rPr lang="pt-BR" sz="1000" baseline="0">
              <a:latin typeface="Segoe UI" panose="020B0502040204020203" pitchFamily="34" charset="0"/>
              <a:cs typeface="Segoe UI" panose="020B0502040204020203" pitchFamily="34" charset="0"/>
            </a:rPr>
            <a:t> e Urbanista</a:t>
          </a:r>
          <a:endParaRPr lang="pt-BR" sz="100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3</xdr:col>
      <xdr:colOff>1657350</xdr:colOff>
      <xdr:row>53</xdr:row>
      <xdr:rowOff>120650</xdr:rowOff>
    </xdr:from>
    <xdr:to>
      <xdr:col>8</xdr:col>
      <xdr:colOff>276225</xdr:colOff>
      <xdr:row>58</xdr:row>
      <xdr:rowOff>168275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E24C7360-69B9-4FC2-BF63-DB8E3AEF0E3E}"/>
            </a:ext>
          </a:extLst>
        </xdr:cNvPr>
        <xdr:cNvSpPr txBox="1"/>
      </xdr:nvSpPr>
      <xdr:spPr>
        <a:xfrm>
          <a:off x="3486150" y="8026400"/>
          <a:ext cx="3848100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50">
              <a:latin typeface="Segoe UI" panose="020B0502040204020203" pitchFamily="34" charset="0"/>
              <a:cs typeface="Segoe UI" panose="020B0502040204020203" pitchFamily="34" charset="0"/>
            </a:rPr>
            <a:t>_________________________________</a:t>
          </a:r>
        </a:p>
        <a:p>
          <a:pPr algn="ctr"/>
          <a:r>
            <a:rPr lang="pt-BR" sz="1000">
              <a:latin typeface="Segoe UI" panose="020B0502040204020203" pitchFamily="34" charset="0"/>
              <a:cs typeface="Segoe UI" panose="020B0502040204020203" pitchFamily="34" charset="0"/>
            </a:rPr>
            <a:t>Rafael Pavan</a:t>
          </a:r>
        </a:p>
        <a:p>
          <a:pPr algn="ctr"/>
          <a:r>
            <a:rPr lang="pt-BR" sz="1000">
              <a:latin typeface="Segoe UI" panose="020B0502040204020203" pitchFamily="34" charset="0"/>
              <a:cs typeface="Segoe UI" panose="020B0502040204020203" pitchFamily="34" charset="0"/>
            </a:rPr>
            <a:t>Engenheiro Eletricista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790575</xdr:colOff>
      <xdr:row>43</xdr:row>
      <xdr:rowOff>85725</xdr:rowOff>
    </xdr:from>
    <xdr:to>
      <xdr:col>5</xdr:col>
      <xdr:colOff>43629</xdr:colOff>
      <xdr:row>45</xdr:row>
      <xdr:rowOff>88072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AECDB22-9F40-4C68-B87B-B7282B81A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19375" y="6343650"/>
          <a:ext cx="2177229" cy="364297"/>
        </a:xfrm>
        <a:prstGeom prst="rect">
          <a:avLst/>
        </a:prstGeom>
      </xdr:spPr>
    </xdr:pic>
    <xdr:clientData/>
  </xdr:twoCellAnchor>
  <xdr:twoCellAnchor>
    <xdr:from>
      <xdr:col>0</xdr:col>
      <xdr:colOff>285750</xdr:colOff>
      <xdr:row>50</xdr:row>
      <xdr:rowOff>161925</xdr:rowOff>
    </xdr:from>
    <xdr:to>
      <xdr:col>3</xdr:col>
      <xdr:colOff>2305050</xdr:colOff>
      <xdr:row>56</xdr:row>
      <xdr:rowOff>28575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AE3E0B1E-6BC2-4F1C-B086-41DBE9E8CFD2}"/>
            </a:ext>
          </a:extLst>
        </xdr:cNvPr>
        <xdr:cNvSpPr txBox="1"/>
      </xdr:nvSpPr>
      <xdr:spPr>
        <a:xfrm>
          <a:off x="285750" y="7524750"/>
          <a:ext cx="3848100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50">
              <a:latin typeface="Segoe UI" panose="020B0502040204020203" pitchFamily="34" charset="0"/>
              <a:cs typeface="Segoe UI" panose="020B0502040204020203" pitchFamily="34" charset="0"/>
            </a:rPr>
            <a:t>_________________________________</a:t>
          </a:r>
        </a:p>
        <a:p>
          <a:pPr algn="ctr"/>
          <a:r>
            <a:rPr lang="pt-BR" sz="1000">
              <a:latin typeface="Segoe UI" panose="020B0502040204020203" pitchFamily="34" charset="0"/>
              <a:cs typeface="Segoe UI" panose="020B0502040204020203" pitchFamily="34" charset="0"/>
            </a:rPr>
            <a:t>Edmar Bessi Colafati</a:t>
          </a:r>
        </a:p>
        <a:p>
          <a:pPr algn="ctr"/>
          <a:r>
            <a:rPr lang="pt-BR" sz="1000">
              <a:latin typeface="Segoe UI" panose="020B0502040204020203" pitchFamily="34" charset="0"/>
              <a:cs typeface="Segoe UI" panose="020B0502040204020203" pitchFamily="34" charset="0"/>
            </a:rPr>
            <a:t>Arquiteto</a:t>
          </a:r>
          <a:r>
            <a:rPr lang="pt-BR" sz="1000" baseline="0">
              <a:latin typeface="Segoe UI" panose="020B0502040204020203" pitchFamily="34" charset="0"/>
              <a:cs typeface="Segoe UI" panose="020B0502040204020203" pitchFamily="34" charset="0"/>
            </a:rPr>
            <a:t> e Urbanista</a:t>
          </a:r>
          <a:endParaRPr lang="pt-BR" sz="1000"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3</xdr:col>
      <xdr:colOff>1647825</xdr:colOff>
      <xdr:row>50</xdr:row>
      <xdr:rowOff>161925</xdr:rowOff>
    </xdr:from>
    <xdr:to>
      <xdr:col>8</xdr:col>
      <xdr:colOff>266700</xdr:colOff>
      <xdr:row>56</xdr:row>
      <xdr:rowOff>28575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2D44F253-8AAE-4DB0-841C-9B0DB9E3BE94}"/>
            </a:ext>
          </a:extLst>
        </xdr:cNvPr>
        <xdr:cNvSpPr txBox="1"/>
      </xdr:nvSpPr>
      <xdr:spPr>
        <a:xfrm>
          <a:off x="3476625" y="7524750"/>
          <a:ext cx="3848100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50">
              <a:latin typeface="Segoe UI" panose="020B0502040204020203" pitchFamily="34" charset="0"/>
              <a:cs typeface="Segoe UI" panose="020B0502040204020203" pitchFamily="34" charset="0"/>
            </a:rPr>
            <a:t>_________________________________</a:t>
          </a:r>
        </a:p>
        <a:p>
          <a:pPr algn="ctr"/>
          <a:r>
            <a:rPr lang="pt-BR" sz="1000">
              <a:latin typeface="Segoe UI" panose="020B0502040204020203" pitchFamily="34" charset="0"/>
              <a:cs typeface="Segoe UI" panose="020B0502040204020203" pitchFamily="34" charset="0"/>
            </a:rPr>
            <a:t>Rafael Pavan</a:t>
          </a:r>
        </a:p>
        <a:p>
          <a:pPr algn="ctr"/>
          <a:r>
            <a:rPr lang="pt-BR" sz="1000">
              <a:latin typeface="Segoe UI" panose="020B0502040204020203" pitchFamily="34" charset="0"/>
              <a:cs typeface="Segoe UI" panose="020B0502040204020203" pitchFamily="34" charset="0"/>
            </a:rPr>
            <a:t>Engenheiro Eletricista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iago_morando\Documents\Modelos\Planilha%20M&#250;ltipla%20(Conv&#234;nios%20Caixa)\PLANILHA%20M&#218;LTIPLA%20V3.0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7FEFE-7025-479E-A956-9E0BAF2C9F8B}">
  <sheetPr codeName="Planilha2">
    <pageSetUpPr fitToPage="1"/>
  </sheetPr>
  <dimension ref="A1:M1347"/>
  <sheetViews>
    <sheetView tabSelected="1" topLeftCell="A163" zoomScale="115" zoomScaleNormal="115" workbookViewId="0">
      <selection activeCell="Q7" sqref="Q7"/>
    </sheetView>
  </sheetViews>
  <sheetFormatPr defaultColWidth="9.140625" defaultRowHeight="12.75" x14ac:dyDescent="0.2"/>
  <cols>
    <col min="1" max="1" width="5.140625" style="40" customWidth="1"/>
    <col min="2" max="2" width="10.140625" style="44" customWidth="1"/>
    <col min="3" max="3" width="7.7109375" style="44" customWidth="1"/>
    <col min="4" max="4" width="65.28515625" style="45" customWidth="1"/>
    <col min="5" max="5" width="67" style="45" hidden="1" customWidth="1"/>
    <col min="6" max="6" width="7.28515625" style="47" customWidth="1"/>
    <col min="7" max="7" width="6.85546875" style="47" hidden="1" customWidth="1"/>
    <col min="8" max="8" width="6.28515625" style="47" customWidth="1"/>
    <col min="9" max="9" width="11.85546875" style="47" bestFit="1" customWidth="1"/>
    <col min="10" max="10" width="11.85546875" style="48" hidden="1" customWidth="1"/>
    <col min="11" max="11" width="7.28515625" style="42" bestFit="1" customWidth="1"/>
    <col min="12" max="12" width="12.140625" style="48" bestFit="1" customWidth="1"/>
    <col min="13" max="13" width="15.140625" style="48" customWidth="1"/>
    <col min="14" max="16384" width="9.140625" style="40"/>
  </cols>
  <sheetData>
    <row r="1" spans="1:13" ht="15" customHeight="1" x14ac:dyDescent="0.2">
      <c r="A1" s="41" t="s">
        <v>207</v>
      </c>
      <c r="B1" s="103" t="s">
        <v>581</v>
      </c>
      <c r="C1" s="103"/>
      <c r="D1" s="103"/>
      <c r="E1" s="103"/>
      <c r="F1" s="103"/>
      <c r="G1" s="103"/>
      <c r="H1" s="103"/>
      <c r="I1" s="104" t="s">
        <v>561</v>
      </c>
      <c r="J1" s="104"/>
      <c r="K1" s="104"/>
      <c r="L1" s="104"/>
      <c r="M1" s="104"/>
    </row>
    <row r="2" spans="1:13" ht="15" customHeight="1" x14ac:dyDescent="0.2">
      <c r="A2" s="41" t="s">
        <v>208</v>
      </c>
      <c r="B2" s="103" t="s">
        <v>582</v>
      </c>
      <c r="C2" s="103"/>
      <c r="D2" s="103"/>
      <c r="E2" s="103"/>
      <c r="F2" s="103"/>
      <c r="G2" s="103"/>
      <c r="H2" s="103"/>
      <c r="I2" s="104" t="s">
        <v>611</v>
      </c>
      <c r="J2" s="104"/>
      <c r="K2" s="104"/>
      <c r="L2" s="104"/>
      <c r="M2" s="104"/>
    </row>
    <row r="3" spans="1:13" ht="14.25" customHeight="1" x14ac:dyDescent="0.2">
      <c r="A3" s="41" t="s">
        <v>213</v>
      </c>
      <c r="B3" s="42">
        <v>0.2288</v>
      </c>
      <c r="C3" s="101" t="s">
        <v>280</v>
      </c>
      <c r="D3" s="101"/>
      <c r="E3" s="101"/>
      <c r="F3" s="101"/>
      <c r="G3" s="101"/>
      <c r="H3" s="101"/>
      <c r="I3" s="105" t="s">
        <v>612</v>
      </c>
      <c r="J3" s="105"/>
      <c r="K3" s="105"/>
      <c r="L3" s="105"/>
      <c r="M3" s="105"/>
    </row>
    <row r="4" spans="1:13" x14ac:dyDescent="0.2">
      <c r="A4" s="41" t="s">
        <v>214</v>
      </c>
      <c r="B4" s="42">
        <v>0.1384</v>
      </c>
      <c r="C4" s="101" t="s">
        <v>215</v>
      </c>
      <c r="D4" s="101"/>
      <c r="E4" s="101"/>
      <c r="F4" s="101"/>
      <c r="G4" s="101"/>
      <c r="H4" s="101"/>
      <c r="I4" s="105"/>
      <c r="J4" s="105"/>
      <c r="K4" s="105"/>
      <c r="L4" s="105"/>
      <c r="M4" s="105"/>
    </row>
    <row r="5" spans="1:13" x14ac:dyDescent="0.2">
      <c r="A5" s="41"/>
      <c r="B5" s="42"/>
      <c r="C5" s="43"/>
      <c r="D5" s="43"/>
      <c r="E5" s="43"/>
      <c r="F5" s="43"/>
      <c r="G5" s="43"/>
      <c r="H5" s="43"/>
      <c r="I5" s="104"/>
      <c r="J5" s="104"/>
      <c r="K5" s="104"/>
      <c r="L5" s="104"/>
      <c r="M5" s="104"/>
    </row>
    <row r="6" spans="1:13" x14ac:dyDescent="0.2">
      <c r="A6" s="41"/>
      <c r="B6" s="42"/>
      <c r="C6" s="43"/>
      <c r="D6" s="43"/>
      <c r="E6" s="43"/>
      <c r="F6" s="43"/>
      <c r="G6" s="43"/>
      <c r="H6" s="43"/>
      <c r="I6" s="104"/>
      <c r="J6" s="104"/>
      <c r="K6" s="104"/>
      <c r="L6" s="104"/>
      <c r="M6" s="104"/>
    </row>
    <row r="7" spans="1:13" x14ac:dyDescent="0.2">
      <c r="A7" s="102" t="s">
        <v>617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</row>
    <row r="8" spans="1:13" ht="51" x14ac:dyDescent="0.2">
      <c r="A8" s="52" t="s">
        <v>200</v>
      </c>
      <c r="B8" s="52" t="s">
        <v>209</v>
      </c>
      <c r="C8" s="52" t="s">
        <v>181</v>
      </c>
      <c r="D8" s="53" t="s">
        <v>201</v>
      </c>
      <c r="E8" s="53" t="s">
        <v>299</v>
      </c>
      <c r="F8" s="52" t="s">
        <v>300</v>
      </c>
      <c r="G8" s="53" t="s">
        <v>212</v>
      </c>
      <c r="H8" s="53" t="s">
        <v>301</v>
      </c>
      <c r="I8" s="53" t="s">
        <v>302</v>
      </c>
      <c r="J8" s="54" t="s">
        <v>303</v>
      </c>
      <c r="K8" s="55" t="s">
        <v>308</v>
      </c>
      <c r="L8" s="54" t="s">
        <v>304</v>
      </c>
      <c r="M8" s="54" t="s">
        <v>305</v>
      </c>
    </row>
    <row r="9" spans="1:13" ht="14.25" x14ac:dyDescent="0.2">
      <c r="A9" s="19" t="s">
        <v>183</v>
      </c>
      <c r="B9" s="98" t="s">
        <v>312</v>
      </c>
      <c r="C9" s="99"/>
      <c r="D9" s="99"/>
      <c r="E9" s="99"/>
      <c r="F9" s="99"/>
      <c r="G9" s="99"/>
      <c r="H9" s="99"/>
      <c r="I9" s="99"/>
      <c r="J9" s="99"/>
      <c r="K9" s="99"/>
      <c r="L9" s="100"/>
      <c r="M9" s="49">
        <f xml:space="preserve"> SUM(M10:M16)</f>
        <v>12588.68</v>
      </c>
    </row>
    <row r="10" spans="1:13" ht="22.5" customHeight="1" x14ac:dyDescent="0.2">
      <c r="A10" s="72" t="s">
        <v>320</v>
      </c>
      <c r="B10" s="73" t="s">
        <v>8</v>
      </c>
      <c r="C10" s="72" t="s">
        <v>182</v>
      </c>
      <c r="D10" s="74" t="s">
        <v>9</v>
      </c>
      <c r="E10" s="75" t="s">
        <v>435</v>
      </c>
      <c r="F10" s="76">
        <v>3</v>
      </c>
      <c r="G10" s="77">
        <v>3</v>
      </c>
      <c r="H10" s="72" t="s">
        <v>1</v>
      </c>
      <c r="I10" s="78">
        <v>431.48</v>
      </c>
      <c r="J10" s="79">
        <v>431.48</v>
      </c>
      <c r="K10" s="80">
        <v>0.2288</v>
      </c>
      <c r="L10" s="79">
        <f>ROUND(J10*(1+K10),2)</f>
        <v>530.20000000000005</v>
      </c>
      <c r="M10" s="78">
        <f>ROUND(L10*G10,2)</f>
        <v>1590.6</v>
      </c>
    </row>
    <row r="11" spans="1:13" ht="21" customHeight="1" x14ac:dyDescent="0.2">
      <c r="A11" s="72" t="s">
        <v>563</v>
      </c>
      <c r="B11" s="73" t="s">
        <v>6</v>
      </c>
      <c r="C11" s="72" t="s">
        <v>182</v>
      </c>
      <c r="D11" s="74" t="s">
        <v>7</v>
      </c>
      <c r="E11" s="75" t="s">
        <v>436</v>
      </c>
      <c r="F11" s="76">
        <v>4</v>
      </c>
      <c r="G11" s="77">
        <v>4</v>
      </c>
      <c r="H11" s="72" t="s">
        <v>5</v>
      </c>
      <c r="I11" s="78">
        <v>975.03</v>
      </c>
      <c r="J11" s="79">
        <v>975.03</v>
      </c>
      <c r="K11" s="80">
        <v>0.2288</v>
      </c>
      <c r="L11" s="79">
        <f t="shared" ref="L11:L74" si="0">ROUND(J11*(1+K11),2)</f>
        <v>1198.1199999999999</v>
      </c>
      <c r="M11" s="78">
        <f t="shared" ref="M11:M74" si="1">ROUND(L11*G11,2)</f>
        <v>4792.4799999999996</v>
      </c>
    </row>
    <row r="12" spans="1:13" ht="28.5" x14ac:dyDescent="0.2">
      <c r="A12" s="72" t="s">
        <v>321</v>
      </c>
      <c r="B12" s="47">
        <v>98524</v>
      </c>
      <c r="C12" s="72" t="s">
        <v>319</v>
      </c>
      <c r="D12" s="74" t="s">
        <v>298</v>
      </c>
      <c r="E12" s="75" t="s">
        <v>523</v>
      </c>
      <c r="F12" s="76">
        <v>90</v>
      </c>
      <c r="G12" s="81">
        <v>90</v>
      </c>
      <c r="H12" s="72" t="s">
        <v>1</v>
      </c>
      <c r="I12" s="78">
        <v>6.57</v>
      </c>
      <c r="J12" s="82">
        <v>6.57</v>
      </c>
      <c r="K12" s="80">
        <v>0.2288</v>
      </c>
      <c r="L12" s="79">
        <f>ROUND(J12*(1+K12),2)</f>
        <v>8.07</v>
      </c>
      <c r="M12" s="78">
        <f>ROUND(L12*G12,2)</f>
        <v>726.3</v>
      </c>
    </row>
    <row r="13" spans="1:13" ht="28.5" x14ac:dyDescent="0.2">
      <c r="A13" s="72" t="s">
        <v>322</v>
      </c>
      <c r="B13" s="58" t="s">
        <v>18</v>
      </c>
      <c r="C13" s="72" t="s">
        <v>182</v>
      </c>
      <c r="D13" s="74" t="s">
        <v>19</v>
      </c>
      <c r="E13" s="75" t="s">
        <v>562</v>
      </c>
      <c r="F13" s="76">
        <v>10.799999999999999</v>
      </c>
      <c r="G13" s="81">
        <v>10.8</v>
      </c>
      <c r="H13" s="72" t="s">
        <v>3</v>
      </c>
      <c r="I13" s="78">
        <v>30.68</v>
      </c>
      <c r="J13" s="82">
        <v>30.68</v>
      </c>
      <c r="K13" s="80">
        <v>0.2288</v>
      </c>
      <c r="L13" s="79">
        <f t="shared" si="0"/>
        <v>37.700000000000003</v>
      </c>
      <c r="M13" s="78">
        <f t="shared" si="1"/>
        <v>407.16</v>
      </c>
    </row>
    <row r="14" spans="1:13" ht="28.5" x14ac:dyDescent="0.2">
      <c r="A14" s="72" t="s">
        <v>515</v>
      </c>
      <c r="B14" s="59">
        <v>6081</v>
      </c>
      <c r="C14" s="72" t="s">
        <v>210</v>
      </c>
      <c r="D14" s="74" t="s">
        <v>313</v>
      </c>
      <c r="E14" s="75" t="s">
        <v>565</v>
      </c>
      <c r="F14" s="76">
        <v>42</v>
      </c>
      <c r="G14" s="81">
        <v>42</v>
      </c>
      <c r="H14" s="72" t="s">
        <v>3</v>
      </c>
      <c r="I14" s="78">
        <v>54.26</v>
      </c>
      <c r="J14" s="82">
        <v>54.26</v>
      </c>
      <c r="K14" s="80">
        <v>0.2288</v>
      </c>
      <c r="L14" s="79">
        <f t="shared" ref="L14" si="2">ROUND(J14*(1+K14),2)</f>
        <v>66.67</v>
      </c>
      <c r="M14" s="78">
        <f t="shared" ref="M14" si="3">ROUND(L14*G14,2)</f>
        <v>2800.14</v>
      </c>
    </row>
    <row r="15" spans="1:13" ht="28.5" x14ac:dyDescent="0.2">
      <c r="A15" s="72" t="s">
        <v>564</v>
      </c>
      <c r="B15" s="40" t="s">
        <v>28</v>
      </c>
      <c r="C15" s="72" t="s">
        <v>182</v>
      </c>
      <c r="D15" s="74" t="s">
        <v>29</v>
      </c>
      <c r="E15" s="75" t="s">
        <v>566</v>
      </c>
      <c r="F15" s="76">
        <v>42</v>
      </c>
      <c r="G15" s="81">
        <v>42</v>
      </c>
      <c r="H15" s="72" t="s">
        <v>3</v>
      </c>
      <c r="I15" s="78">
        <v>12.85</v>
      </c>
      <c r="J15" s="82">
        <v>12.85</v>
      </c>
      <c r="K15" s="80">
        <v>0.2288</v>
      </c>
      <c r="L15" s="79">
        <f t="shared" ref="L15" si="4">ROUND(J15*(1+K15),2)</f>
        <v>15.79</v>
      </c>
      <c r="M15" s="78">
        <f t="shared" ref="M15" si="5">ROUND(L15*G15,2)</f>
        <v>663.18</v>
      </c>
    </row>
    <row r="16" spans="1:13" ht="28.5" x14ac:dyDescent="0.2">
      <c r="A16" s="72" t="s">
        <v>500</v>
      </c>
      <c r="B16" s="73" t="s">
        <v>10</v>
      </c>
      <c r="C16" s="72" t="s">
        <v>182</v>
      </c>
      <c r="D16" s="74" t="s">
        <v>11</v>
      </c>
      <c r="E16" s="75" t="s">
        <v>437</v>
      </c>
      <c r="F16" s="76">
        <v>72.599999999999994</v>
      </c>
      <c r="G16" s="77">
        <v>72.599999999999994</v>
      </c>
      <c r="H16" s="72" t="s">
        <v>1</v>
      </c>
      <c r="I16" s="78">
        <v>18.03</v>
      </c>
      <c r="J16" s="79">
        <v>18.03</v>
      </c>
      <c r="K16" s="80">
        <v>0.2288</v>
      </c>
      <c r="L16" s="79">
        <f t="shared" si="0"/>
        <v>22.16</v>
      </c>
      <c r="M16" s="78">
        <f t="shared" si="1"/>
        <v>1608.82</v>
      </c>
    </row>
    <row r="17" spans="1:13" ht="14.25" x14ac:dyDescent="0.2">
      <c r="A17" s="19" t="s">
        <v>216</v>
      </c>
      <c r="B17" s="98" t="s">
        <v>323</v>
      </c>
      <c r="C17" s="99"/>
      <c r="D17" s="99"/>
      <c r="E17" s="99"/>
      <c r="F17" s="99"/>
      <c r="G17" s="99"/>
      <c r="H17" s="99"/>
      <c r="I17" s="99"/>
      <c r="J17" s="99"/>
      <c r="K17" s="99"/>
      <c r="L17" s="100"/>
      <c r="M17" s="49">
        <f xml:space="preserve"> SUM(M18:M28)</f>
        <v>18125.309999999998</v>
      </c>
    </row>
    <row r="18" spans="1:13" ht="28.5" x14ac:dyDescent="0.2">
      <c r="A18" s="72" t="s">
        <v>324</v>
      </c>
      <c r="B18" s="50" t="s">
        <v>22</v>
      </c>
      <c r="C18" s="72" t="s">
        <v>182</v>
      </c>
      <c r="D18" s="74" t="s">
        <v>23</v>
      </c>
      <c r="E18" s="75" t="s">
        <v>438</v>
      </c>
      <c r="F18" s="76">
        <v>5.3812499999999996</v>
      </c>
      <c r="G18" s="77">
        <v>5.38</v>
      </c>
      <c r="H18" s="72" t="s">
        <v>3</v>
      </c>
      <c r="I18" s="78">
        <v>68.13</v>
      </c>
      <c r="J18" s="79">
        <v>68.13</v>
      </c>
      <c r="K18" s="80">
        <v>0.2288</v>
      </c>
      <c r="L18" s="79">
        <f t="shared" si="0"/>
        <v>83.72</v>
      </c>
      <c r="M18" s="78">
        <f t="shared" si="1"/>
        <v>450.41</v>
      </c>
    </row>
    <row r="19" spans="1:13" ht="14.25" x14ac:dyDescent="0.2">
      <c r="A19" s="72" t="s">
        <v>325</v>
      </c>
      <c r="B19" s="57" t="s">
        <v>41</v>
      </c>
      <c r="C19" s="72" t="s">
        <v>182</v>
      </c>
      <c r="D19" s="74" t="s">
        <v>42</v>
      </c>
      <c r="E19" s="75" t="s">
        <v>568</v>
      </c>
      <c r="F19" s="76">
        <v>59</v>
      </c>
      <c r="G19" s="77">
        <v>59</v>
      </c>
      <c r="H19" s="72" t="s">
        <v>2</v>
      </c>
      <c r="I19" s="78">
        <v>71.67</v>
      </c>
      <c r="J19" s="79">
        <v>71.67</v>
      </c>
      <c r="K19" s="80">
        <v>0.2288</v>
      </c>
      <c r="L19" s="79">
        <f t="shared" si="0"/>
        <v>88.07</v>
      </c>
      <c r="M19" s="78">
        <f t="shared" si="1"/>
        <v>5196.13</v>
      </c>
    </row>
    <row r="20" spans="1:13" ht="14.25" x14ac:dyDescent="0.2">
      <c r="A20" s="72" t="s">
        <v>326</v>
      </c>
      <c r="B20" s="47" t="s">
        <v>45</v>
      </c>
      <c r="C20" s="72" t="s">
        <v>182</v>
      </c>
      <c r="D20" s="74" t="s">
        <v>46</v>
      </c>
      <c r="E20" s="75" t="s">
        <v>575</v>
      </c>
      <c r="F20" s="76">
        <v>1.2000000000000002</v>
      </c>
      <c r="G20" s="77">
        <v>1.2</v>
      </c>
      <c r="H20" s="72" t="s">
        <v>3</v>
      </c>
      <c r="I20" s="78">
        <v>1087.3</v>
      </c>
      <c r="J20" s="79">
        <v>1087.3</v>
      </c>
      <c r="K20" s="80">
        <v>0.2288</v>
      </c>
      <c r="L20" s="79">
        <f t="shared" ref="L20" si="6">ROUND(J20*(1+K20),2)</f>
        <v>1336.07</v>
      </c>
      <c r="M20" s="78">
        <f t="shared" ref="M20" si="7">ROUND(L20*G20,2)</f>
        <v>1603.28</v>
      </c>
    </row>
    <row r="21" spans="1:13" ht="14.25" x14ac:dyDescent="0.2">
      <c r="A21" s="72" t="s">
        <v>327</v>
      </c>
      <c r="B21" s="50" t="s">
        <v>30</v>
      </c>
      <c r="C21" s="72" t="s">
        <v>182</v>
      </c>
      <c r="D21" s="74" t="s">
        <v>31</v>
      </c>
      <c r="E21" s="75" t="s">
        <v>569</v>
      </c>
      <c r="F21" s="76">
        <v>30.75</v>
      </c>
      <c r="G21" s="77">
        <v>30.75</v>
      </c>
      <c r="H21" s="72" t="s">
        <v>1</v>
      </c>
      <c r="I21" s="78">
        <v>110.18</v>
      </c>
      <c r="J21" s="79">
        <v>110.18</v>
      </c>
      <c r="K21" s="80">
        <v>0.2288</v>
      </c>
      <c r="L21" s="79">
        <f t="shared" si="0"/>
        <v>135.38999999999999</v>
      </c>
      <c r="M21" s="78">
        <f t="shared" si="1"/>
        <v>4163.24</v>
      </c>
    </row>
    <row r="22" spans="1:13" ht="14.25" x14ac:dyDescent="0.2">
      <c r="A22" s="72" t="s">
        <v>328</v>
      </c>
      <c r="B22" s="50" t="s">
        <v>39</v>
      </c>
      <c r="C22" s="72" t="s">
        <v>182</v>
      </c>
      <c r="D22" s="74" t="s">
        <v>40</v>
      </c>
      <c r="E22" s="75" t="s">
        <v>439</v>
      </c>
      <c r="F22" s="76">
        <v>0.76875000000000004</v>
      </c>
      <c r="G22" s="77">
        <v>0.77</v>
      </c>
      <c r="H22" s="72" t="s">
        <v>3</v>
      </c>
      <c r="I22" s="78">
        <v>221.55</v>
      </c>
      <c r="J22" s="79">
        <v>221.55</v>
      </c>
      <c r="K22" s="80">
        <v>0.2288</v>
      </c>
      <c r="L22" s="79">
        <f t="shared" si="0"/>
        <v>272.24</v>
      </c>
      <c r="M22" s="78">
        <f t="shared" si="1"/>
        <v>209.62</v>
      </c>
    </row>
    <row r="23" spans="1:13" ht="28.5" x14ac:dyDescent="0.2">
      <c r="A23" s="72" t="s">
        <v>329</v>
      </c>
      <c r="B23" s="50">
        <v>96546</v>
      </c>
      <c r="C23" s="72" t="s">
        <v>319</v>
      </c>
      <c r="D23" s="74" t="s">
        <v>282</v>
      </c>
      <c r="E23" s="75" t="s">
        <v>441</v>
      </c>
      <c r="F23" s="76">
        <v>126.485</v>
      </c>
      <c r="G23" s="77">
        <v>126.49</v>
      </c>
      <c r="H23" s="72" t="s">
        <v>14</v>
      </c>
      <c r="I23" s="78">
        <v>13.58</v>
      </c>
      <c r="J23" s="79">
        <v>13.58</v>
      </c>
      <c r="K23" s="80">
        <v>0.2288</v>
      </c>
      <c r="L23" s="79">
        <f t="shared" si="0"/>
        <v>16.690000000000001</v>
      </c>
      <c r="M23" s="78">
        <f t="shared" si="1"/>
        <v>2111.12</v>
      </c>
    </row>
    <row r="24" spans="1:13" ht="28.5" x14ac:dyDescent="0.2">
      <c r="A24" s="72" t="s">
        <v>330</v>
      </c>
      <c r="B24" s="50">
        <v>96543</v>
      </c>
      <c r="C24" s="72" t="s">
        <v>319</v>
      </c>
      <c r="D24" s="74" t="s">
        <v>281</v>
      </c>
      <c r="E24" s="75" t="s">
        <v>440</v>
      </c>
      <c r="F24" s="76">
        <v>33.543124999999996</v>
      </c>
      <c r="G24" s="77">
        <v>33.54</v>
      </c>
      <c r="H24" s="72" t="s">
        <v>14</v>
      </c>
      <c r="I24" s="78">
        <v>21.69</v>
      </c>
      <c r="J24" s="79">
        <v>21.69</v>
      </c>
      <c r="K24" s="80">
        <v>0.2288</v>
      </c>
      <c r="L24" s="79">
        <f t="shared" si="0"/>
        <v>26.65</v>
      </c>
      <c r="M24" s="78">
        <f t="shared" si="1"/>
        <v>893.84</v>
      </c>
    </row>
    <row r="25" spans="1:13" ht="14.25" x14ac:dyDescent="0.2">
      <c r="A25" s="72" t="s">
        <v>331</v>
      </c>
      <c r="B25" s="51" t="s">
        <v>32</v>
      </c>
      <c r="C25" s="72" t="s">
        <v>182</v>
      </c>
      <c r="D25" s="74" t="s">
        <v>33</v>
      </c>
      <c r="E25" s="75" t="s">
        <v>442</v>
      </c>
      <c r="F25" s="76">
        <v>3.0749999999999997</v>
      </c>
      <c r="G25" s="77">
        <v>3.08</v>
      </c>
      <c r="H25" s="72" t="s">
        <v>3</v>
      </c>
      <c r="I25" s="78">
        <v>512.70000000000005</v>
      </c>
      <c r="J25" s="79">
        <v>512.70000000000005</v>
      </c>
      <c r="K25" s="80">
        <v>0.2288</v>
      </c>
      <c r="L25" s="79">
        <f t="shared" si="0"/>
        <v>630.01</v>
      </c>
      <c r="M25" s="78">
        <f t="shared" si="1"/>
        <v>1940.43</v>
      </c>
    </row>
    <row r="26" spans="1:13" ht="14.25" x14ac:dyDescent="0.2">
      <c r="A26" s="72" t="s">
        <v>332</v>
      </c>
      <c r="B26" s="50" t="s">
        <v>35</v>
      </c>
      <c r="C26" s="72" t="s">
        <v>182</v>
      </c>
      <c r="D26" s="74" t="s">
        <v>36</v>
      </c>
      <c r="E26" s="75" t="s">
        <v>443</v>
      </c>
      <c r="F26" s="76">
        <v>3.0749999999999997</v>
      </c>
      <c r="G26" s="77">
        <v>3.08</v>
      </c>
      <c r="H26" s="72" t="s">
        <v>3</v>
      </c>
      <c r="I26" s="78">
        <v>191.54</v>
      </c>
      <c r="J26" s="79">
        <v>191.54</v>
      </c>
      <c r="K26" s="80">
        <v>0.2288</v>
      </c>
      <c r="L26" s="79">
        <f t="shared" si="0"/>
        <v>235.36</v>
      </c>
      <c r="M26" s="78">
        <f t="shared" si="1"/>
        <v>724.91</v>
      </c>
    </row>
    <row r="27" spans="1:13" ht="28.5" x14ac:dyDescent="0.2">
      <c r="A27" s="72" t="s">
        <v>501</v>
      </c>
      <c r="B27" s="50" t="s">
        <v>26</v>
      </c>
      <c r="C27" s="72" t="s">
        <v>182</v>
      </c>
      <c r="D27" s="74" t="s">
        <v>27</v>
      </c>
      <c r="E27" s="75" t="s">
        <v>444</v>
      </c>
      <c r="F27" s="76">
        <v>2.2999999999999998</v>
      </c>
      <c r="G27" s="77">
        <v>2.2999999999999998</v>
      </c>
      <c r="H27" s="72" t="s">
        <v>3</v>
      </c>
      <c r="I27" s="78">
        <v>21.19</v>
      </c>
      <c r="J27" s="79">
        <v>21.19</v>
      </c>
      <c r="K27" s="80">
        <v>0.2288</v>
      </c>
      <c r="L27" s="79">
        <f t="shared" si="0"/>
        <v>26.04</v>
      </c>
      <c r="M27" s="78">
        <f t="shared" si="1"/>
        <v>59.89</v>
      </c>
    </row>
    <row r="28" spans="1:13" ht="28.5" x14ac:dyDescent="0.2">
      <c r="A28" s="72" t="s">
        <v>574</v>
      </c>
      <c r="B28" s="50" t="s">
        <v>90</v>
      </c>
      <c r="C28" s="72" t="s">
        <v>182</v>
      </c>
      <c r="D28" s="74" t="s">
        <v>91</v>
      </c>
      <c r="E28" s="75" t="s">
        <v>445</v>
      </c>
      <c r="F28" s="76">
        <v>41</v>
      </c>
      <c r="G28" s="77">
        <v>41</v>
      </c>
      <c r="H28" s="72" t="s">
        <v>1</v>
      </c>
      <c r="I28" s="78">
        <v>15.33</v>
      </c>
      <c r="J28" s="79">
        <v>15.33</v>
      </c>
      <c r="K28" s="80">
        <v>0.2288</v>
      </c>
      <c r="L28" s="79">
        <f t="shared" si="0"/>
        <v>18.84</v>
      </c>
      <c r="M28" s="78">
        <f t="shared" si="1"/>
        <v>772.44</v>
      </c>
    </row>
    <row r="29" spans="1:13" ht="14.25" x14ac:dyDescent="0.2">
      <c r="A29" s="19" t="s">
        <v>217</v>
      </c>
      <c r="B29" s="98" t="s">
        <v>333</v>
      </c>
      <c r="C29" s="99"/>
      <c r="D29" s="99"/>
      <c r="E29" s="99"/>
      <c r="F29" s="99"/>
      <c r="G29" s="99"/>
      <c r="H29" s="99"/>
      <c r="I29" s="99"/>
      <c r="J29" s="99"/>
      <c r="K29" s="99"/>
      <c r="L29" s="100"/>
      <c r="M29" s="49">
        <f xml:space="preserve"> SUM(M30:M41)</f>
        <v>40381.69</v>
      </c>
    </row>
    <row r="30" spans="1:13" ht="28.5" x14ac:dyDescent="0.2">
      <c r="A30" s="72" t="s">
        <v>334</v>
      </c>
      <c r="B30" s="70" t="s">
        <v>48</v>
      </c>
      <c r="C30" s="72" t="s">
        <v>182</v>
      </c>
      <c r="D30" s="74" t="s">
        <v>275</v>
      </c>
      <c r="E30" s="75" t="s">
        <v>446</v>
      </c>
      <c r="F30" s="76">
        <v>89.360000000000014</v>
      </c>
      <c r="G30" s="77">
        <v>89.36</v>
      </c>
      <c r="H30" s="72" t="s">
        <v>1</v>
      </c>
      <c r="I30" s="78">
        <v>87.42</v>
      </c>
      <c r="J30" s="79">
        <v>87.42</v>
      </c>
      <c r="K30" s="80">
        <v>0.2288</v>
      </c>
      <c r="L30" s="79">
        <f t="shared" si="0"/>
        <v>107.42</v>
      </c>
      <c r="M30" s="78">
        <f t="shared" si="1"/>
        <v>9599.0499999999993</v>
      </c>
    </row>
    <row r="31" spans="1:13" ht="28.5" x14ac:dyDescent="0.2">
      <c r="A31" s="72" t="s">
        <v>335</v>
      </c>
      <c r="B31" s="70" t="s">
        <v>47</v>
      </c>
      <c r="C31" s="72" t="s">
        <v>182</v>
      </c>
      <c r="D31" s="74" t="s">
        <v>274</v>
      </c>
      <c r="E31" s="75" t="s">
        <v>448</v>
      </c>
      <c r="F31" s="76">
        <v>60.540000000000006</v>
      </c>
      <c r="G31" s="77">
        <v>60.54</v>
      </c>
      <c r="H31" s="72" t="s">
        <v>1</v>
      </c>
      <c r="I31" s="78">
        <v>76.650000000000006</v>
      </c>
      <c r="J31" s="79">
        <v>76.650000000000006</v>
      </c>
      <c r="K31" s="80">
        <v>0.2288</v>
      </c>
      <c r="L31" s="79">
        <f t="shared" si="0"/>
        <v>94.19</v>
      </c>
      <c r="M31" s="78">
        <f t="shared" si="1"/>
        <v>5702.26</v>
      </c>
    </row>
    <row r="32" spans="1:13" ht="42.75" x14ac:dyDescent="0.2">
      <c r="A32" s="72" t="s">
        <v>336</v>
      </c>
      <c r="B32" s="72">
        <v>92411</v>
      </c>
      <c r="C32" s="72" t="s">
        <v>319</v>
      </c>
      <c r="D32" s="74" t="s">
        <v>188</v>
      </c>
      <c r="E32" s="75" t="s">
        <v>447</v>
      </c>
      <c r="F32" s="76">
        <v>12.8</v>
      </c>
      <c r="G32" s="77">
        <v>12.8</v>
      </c>
      <c r="H32" s="72" t="s">
        <v>1</v>
      </c>
      <c r="I32" s="78">
        <v>183.26</v>
      </c>
      <c r="J32" s="79">
        <v>183.26</v>
      </c>
      <c r="K32" s="80">
        <v>0.2288</v>
      </c>
      <c r="L32" s="79">
        <f t="shared" si="0"/>
        <v>225.19</v>
      </c>
      <c r="M32" s="78">
        <f t="shared" si="1"/>
        <v>2882.43</v>
      </c>
    </row>
    <row r="33" spans="1:13" ht="28.5" x14ac:dyDescent="0.2">
      <c r="A33" s="72" t="s">
        <v>337</v>
      </c>
      <c r="B33" s="51">
        <v>96546</v>
      </c>
      <c r="C33" s="72" t="s">
        <v>319</v>
      </c>
      <c r="D33" s="74" t="s">
        <v>282</v>
      </c>
      <c r="E33" s="75" t="s">
        <v>450</v>
      </c>
      <c r="F33" s="76">
        <v>165.84959999999998</v>
      </c>
      <c r="G33" s="77">
        <v>165.85</v>
      </c>
      <c r="H33" s="72" t="s">
        <v>14</v>
      </c>
      <c r="I33" s="78">
        <v>13.58</v>
      </c>
      <c r="J33" s="79">
        <v>13.58</v>
      </c>
      <c r="K33" s="80">
        <v>0.2288</v>
      </c>
      <c r="L33" s="79">
        <f t="shared" si="0"/>
        <v>16.690000000000001</v>
      </c>
      <c r="M33" s="78">
        <f t="shared" si="1"/>
        <v>2768.04</v>
      </c>
    </row>
    <row r="34" spans="1:13" ht="28.5" x14ac:dyDescent="0.2">
      <c r="A34" s="72" t="s">
        <v>338</v>
      </c>
      <c r="B34" s="51">
        <v>96543</v>
      </c>
      <c r="C34" s="72" t="s">
        <v>319</v>
      </c>
      <c r="D34" s="74" t="s">
        <v>281</v>
      </c>
      <c r="E34" s="75" t="s">
        <v>449</v>
      </c>
      <c r="F34" s="76">
        <v>48.294400000000003</v>
      </c>
      <c r="G34" s="77">
        <v>48.29</v>
      </c>
      <c r="H34" s="72" t="s">
        <v>14</v>
      </c>
      <c r="I34" s="78">
        <v>21.69</v>
      </c>
      <c r="J34" s="79">
        <v>21.69</v>
      </c>
      <c r="K34" s="80">
        <v>0.2288</v>
      </c>
      <c r="L34" s="79">
        <f t="shared" si="0"/>
        <v>26.65</v>
      </c>
      <c r="M34" s="78">
        <f t="shared" si="1"/>
        <v>1286.93</v>
      </c>
    </row>
    <row r="35" spans="1:13" ht="14.25" x14ac:dyDescent="0.2">
      <c r="A35" s="72" t="s">
        <v>339</v>
      </c>
      <c r="B35" s="51" t="s">
        <v>32</v>
      </c>
      <c r="C35" s="72" t="s">
        <v>182</v>
      </c>
      <c r="D35" s="74" t="s">
        <v>33</v>
      </c>
      <c r="E35" s="75" t="s">
        <v>451</v>
      </c>
      <c r="F35" s="76">
        <v>2.3360000000000003</v>
      </c>
      <c r="G35" s="77">
        <v>2.34</v>
      </c>
      <c r="H35" s="72" t="s">
        <v>3</v>
      </c>
      <c r="I35" s="78">
        <v>512.70000000000005</v>
      </c>
      <c r="J35" s="79">
        <v>512.70000000000005</v>
      </c>
      <c r="K35" s="80">
        <v>0.2288</v>
      </c>
      <c r="L35" s="79">
        <f t="shared" si="0"/>
        <v>630.01</v>
      </c>
      <c r="M35" s="78">
        <f t="shared" si="1"/>
        <v>1474.22</v>
      </c>
    </row>
    <row r="36" spans="1:13" ht="14.25" x14ac:dyDescent="0.2">
      <c r="A36" s="72" t="s">
        <v>340</v>
      </c>
      <c r="B36" s="51" t="s">
        <v>37</v>
      </c>
      <c r="C36" s="72" t="s">
        <v>182</v>
      </c>
      <c r="D36" s="74" t="s">
        <v>38</v>
      </c>
      <c r="E36" s="75" t="s">
        <v>443</v>
      </c>
      <c r="F36" s="76">
        <v>2.3360000000000003</v>
      </c>
      <c r="G36" s="77">
        <v>2.34</v>
      </c>
      <c r="H36" s="72" t="s">
        <v>3</v>
      </c>
      <c r="I36" s="78">
        <v>132.30000000000001</v>
      </c>
      <c r="J36" s="79">
        <v>132.30000000000001</v>
      </c>
      <c r="K36" s="80">
        <v>0.2288</v>
      </c>
      <c r="L36" s="79">
        <f t="shared" si="0"/>
        <v>162.57</v>
      </c>
      <c r="M36" s="78">
        <f t="shared" si="1"/>
        <v>380.41</v>
      </c>
    </row>
    <row r="37" spans="1:13" ht="28.5" x14ac:dyDescent="0.2">
      <c r="A37" s="72" t="s">
        <v>341</v>
      </c>
      <c r="B37" s="72">
        <v>105025</v>
      </c>
      <c r="C37" s="72" t="s">
        <v>319</v>
      </c>
      <c r="D37" s="74" t="s">
        <v>291</v>
      </c>
      <c r="E37" s="75" t="s">
        <v>570</v>
      </c>
      <c r="F37" s="76">
        <v>8.2000000000000011</v>
      </c>
      <c r="G37" s="77">
        <v>8.1999999999999993</v>
      </c>
      <c r="H37" s="72" t="s">
        <v>2</v>
      </c>
      <c r="I37" s="78">
        <v>60.56</v>
      </c>
      <c r="J37" s="79">
        <v>60.56</v>
      </c>
      <c r="K37" s="80">
        <v>0.2288</v>
      </c>
      <c r="L37" s="79">
        <f t="shared" si="0"/>
        <v>74.42</v>
      </c>
      <c r="M37" s="78">
        <f t="shared" si="1"/>
        <v>610.24</v>
      </c>
    </row>
    <row r="38" spans="1:13" ht="28.5" x14ac:dyDescent="0.2">
      <c r="A38" s="72" t="s">
        <v>342</v>
      </c>
      <c r="B38" s="72">
        <v>105031</v>
      </c>
      <c r="C38" s="72" t="s">
        <v>319</v>
      </c>
      <c r="D38" s="74" t="s">
        <v>292</v>
      </c>
      <c r="E38" s="75" t="s">
        <v>452</v>
      </c>
      <c r="F38" s="76">
        <v>14.450000000000003</v>
      </c>
      <c r="G38" s="77">
        <v>14.45</v>
      </c>
      <c r="H38" s="72" t="s">
        <v>2</v>
      </c>
      <c r="I38" s="78">
        <v>47.2</v>
      </c>
      <c r="J38" s="79">
        <v>47.2</v>
      </c>
      <c r="K38" s="80">
        <v>0.2288</v>
      </c>
      <c r="L38" s="79">
        <f t="shared" si="0"/>
        <v>58</v>
      </c>
      <c r="M38" s="78">
        <f t="shared" si="1"/>
        <v>838.1</v>
      </c>
    </row>
    <row r="39" spans="1:13" ht="28.5" x14ac:dyDescent="0.2">
      <c r="A39" s="72" t="s">
        <v>343</v>
      </c>
      <c r="B39" s="47">
        <v>105033</v>
      </c>
      <c r="C39" s="72" t="s">
        <v>319</v>
      </c>
      <c r="D39" s="74" t="s">
        <v>293</v>
      </c>
      <c r="E39" s="75" t="s">
        <v>453</v>
      </c>
      <c r="F39" s="76">
        <v>42.7</v>
      </c>
      <c r="G39" s="77">
        <v>42.7</v>
      </c>
      <c r="H39" s="72" t="s">
        <v>2</v>
      </c>
      <c r="I39" s="78">
        <v>58.7</v>
      </c>
      <c r="J39" s="79">
        <v>58.7</v>
      </c>
      <c r="K39" s="80">
        <v>0.2288</v>
      </c>
      <c r="L39" s="79">
        <f t="shared" si="0"/>
        <v>72.13</v>
      </c>
      <c r="M39" s="78">
        <f t="shared" si="1"/>
        <v>3079.95</v>
      </c>
    </row>
    <row r="40" spans="1:13" ht="28.5" x14ac:dyDescent="0.2">
      <c r="A40" s="72" t="s">
        <v>344</v>
      </c>
      <c r="B40" s="57">
        <v>105034</v>
      </c>
      <c r="C40" s="72" t="s">
        <v>319</v>
      </c>
      <c r="D40" s="74" t="s">
        <v>294</v>
      </c>
      <c r="E40" s="75" t="s">
        <v>454</v>
      </c>
      <c r="F40" s="76">
        <v>20.900000000000002</v>
      </c>
      <c r="G40" s="77">
        <v>20.9</v>
      </c>
      <c r="H40" s="72" t="s">
        <v>2</v>
      </c>
      <c r="I40" s="78">
        <v>41.78</v>
      </c>
      <c r="J40" s="79">
        <v>41.78</v>
      </c>
      <c r="K40" s="80">
        <v>0.2288</v>
      </c>
      <c r="L40" s="79">
        <f t="shared" ref="L40" si="8">ROUND(J40*(1+K40),2)</f>
        <v>51.34</v>
      </c>
      <c r="M40" s="78">
        <f t="shared" ref="M40" si="9">ROUND(L40*G40,2)</f>
        <v>1073.01</v>
      </c>
    </row>
    <row r="41" spans="1:13" ht="28.5" x14ac:dyDescent="0.2">
      <c r="A41" s="72" t="s">
        <v>502</v>
      </c>
      <c r="B41" s="50" t="s">
        <v>43</v>
      </c>
      <c r="C41" s="72" t="s">
        <v>182</v>
      </c>
      <c r="D41" s="74" t="s">
        <v>44</v>
      </c>
      <c r="E41" s="75" t="s">
        <v>456</v>
      </c>
      <c r="F41" s="76">
        <v>55</v>
      </c>
      <c r="G41" s="77">
        <v>55</v>
      </c>
      <c r="H41" s="72" t="s">
        <v>1</v>
      </c>
      <c r="I41" s="78">
        <v>158.13</v>
      </c>
      <c r="J41" s="79">
        <v>158.13</v>
      </c>
      <c r="K41" s="80">
        <v>0.2288</v>
      </c>
      <c r="L41" s="79">
        <f t="shared" si="0"/>
        <v>194.31</v>
      </c>
      <c r="M41" s="78">
        <f t="shared" si="1"/>
        <v>10687.05</v>
      </c>
    </row>
    <row r="42" spans="1:13" ht="14.25" x14ac:dyDescent="0.2">
      <c r="A42" s="19" t="s">
        <v>218</v>
      </c>
      <c r="B42" s="98" t="s">
        <v>345</v>
      </c>
      <c r="C42" s="99"/>
      <c r="D42" s="99"/>
      <c r="E42" s="99"/>
      <c r="F42" s="99"/>
      <c r="G42" s="99"/>
      <c r="H42" s="99"/>
      <c r="I42" s="99"/>
      <c r="J42" s="99"/>
      <c r="K42" s="99"/>
      <c r="L42" s="100"/>
      <c r="M42" s="49">
        <f xml:space="preserve"> SUM(M43:M49)</f>
        <v>22227.18</v>
      </c>
    </row>
    <row r="43" spans="1:13" ht="28.5" x14ac:dyDescent="0.2">
      <c r="A43" s="72" t="s">
        <v>346</v>
      </c>
      <c r="B43" s="50">
        <v>94213</v>
      </c>
      <c r="C43" s="72" t="s">
        <v>319</v>
      </c>
      <c r="D43" s="74" t="s">
        <v>185</v>
      </c>
      <c r="E43" s="75" t="s">
        <v>455</v>
      </c>
      <c r="F43" s="76">
        <v>40.5</v>
      </c>
      <c r="G43" s="77">
        <v>40.5</v>
      </c>
      <c r="H43" s="72" t="s">
        <v>1</v>
      </c>
      <c r="I43" s="78">
        <v>69.510000000000005</v>
      </c>
      <c r="J43" s="79">
        <v>69.510000000000005</v>
      </c>
      <c r="K43" s="80">
        <v>0.2288</v>
      </c>
      <c r="L43" s="79">
        <f t="shared" si="0"/>
        <v>85.41</v>
      </c>
      <c r="M43" s="78">
        <f t="shared" si="1"/>
        <v>3459.11</v>
      </c>
    </row>
    <row r="44" spans="1:13" ht="14.25" x14ac:dyDescent="0.2">
      <c r="A44" s="72" t="s">
        <v>347</v>
      </c>
      <c r="B44" s="50" t="s">
        <v>49</v>
      </c>
      <c r="C44" s="72" t="s">
        <v>182</v>
      </c>
      <c r="D44" s="74" t="s">
        <v>50</v>
      </c>
      <c r="E44" s="75" t="s">
        <v>455</v>
      </c>
      <c r="F44" s="76">
        <v>283.5</v>
      </c>
      <c r="G44" s="77">
        <v>283.5</v>
      </c>
      <c r="H44" s="72" t="s">
        <v>14</v>
      </c>
      <c r="I44" s="78">
        <v>28.55</v>
      </c>
      <c r="J44" s="79">
        <v>28.55</v>
      </c>
      <c r="K44" s="80">
        <v>0.2288</v>
      </c>
      <c r="L44" s="79">
        <f t="shared" ref="L44" si="10">ROUND(J44*(1+K44),2)</f>
        <v>35.08</v>
      </c>
      <c r="M44" s="78">
        <f t="shared" ref="M44" si="11">ROUND(L44*G44,2)</f>
        <v>9945.18</v>
      </c>
    </row>
    <row r="45" spans="1:13" ht="42.75" x14ac:dyDescent="0.2">
      <c r="A45" s="72" t="s">
        <v>348</v>
      </c>
      <c r="B45" s="72">
        <v>94228</v>
      </c>
      <c r="C45" s="72" t="s">
        <v>319</v>
      </c>
      <c r="D45" s="74" t="s">
        <v>186</v>
      </c>
      <c r="E45" s="75" t="s">
        <v>457</v>
      </c>
      <c r="F45" s="76">
        <v>14.2</v>
      </c>
      <c r="G45" s="77">
        <v>14.2</v>
      </c>
      <c r="H45" s="72" t="s">
        <v>2</v>
      </c>
      <c r="I45" s="78">
        <v>90.84</v>
      </c>
      <c r="J45" s="79">
        <v>90.84</v>
      </c>
      <c r="K45" s="80">
        <v>0.2288</v>
      </c>
      <c r="L45" s="79">
        <f t="shared" si="0"/>
        <v>111.62</v>
      </c>
      <c r="M45" s="78">
        <f t="shared" si="1"/>
        <v>1585</v>
      </c>
    </row>
    <row r="46" spans="1:13" ht="14.25" x14ac:dyDescent="0.2">
      <c r="A46" s="72" t="s">
        <v>349</v>
      </c>
      <c r="B46" s="70" t="s">
        <v>51</v>
      </c>
      <c r="C46" s="72" t="s">
        <v>182</v>
      </c>
      <c r="D46" s="74" t="s">
        <v>52</v>
      </c>
      <c r="E46" s="75" t="s">
        <v>459</v>
      </c>
      <c r="F46" s="76">
        <v>11</v>
      </c>
      <c r="G46" s="77">
        <v>11</v>
      </c>
      <c r="H46" s="72" t="s">
        <v>2</v>
      </c>
      <c r="I46" s="78">
        <v>239.87</v>
      </c>
      <c r="J46" s="79">
        <v>239.87</v>
      </c>
      <c r="K46" s="80">
        <v>0.2288</v>
      </c>
      <c r="L46" s="79">
        <f t="shared" si="0"/>
        <v>294.75</v>
      </c>
      <c r="M46" s="78">
        <f t="shared" si="1"/>
        <v>3242.25</v>
      </c>
    </row>
    <row r="47" spans="1:13" ht="14.25" x14ac:dyDescent="0.2">
      <c r="A47" s="72" t="s">
        <v>350</v>
      </c>
      <c r="B47" s="50">
        <v>101979</v>
      </c>
      <c r="C47" s="72" t="s">
        <v>319</v>
      </c>
      <c r="D47" s="74" t="s">
        <v>199</v>
      </c>
      <c r="E47" s="75" t="s">
        <v>458</v>
      </c>
      <c r="F47" s="76">
        <v>44.300000000000004</v>
      </c>
      <c r="G47" s="77">
        <v>44.3</v>
      </c>
      <c r="H47" s="72" t="s">
        <v>2</v>
      </c>
      <c r="I47" s="78">
        <v>40.26</v>
      </c>
      <c r="J47" s="79">
        <v>40.26</v>
      </c>
      <c r="K47" s="80">
        <v>0.2288</v>
      </c>
      <c r="L47" s="79">
        <f t="shared" si="0"/>
        <v>49.47</v>
      </c>
      <c r="M47" s="78">
        <f t="shared" si="1"/>
        <v>2191.52</v>
      </c>
    </row>
    <row r="48" spans="1:13" ht="28.5" x14ac:dyDescent="0.2">
      <c r="A48" s="72" t="s">
        <v>351</v>
      </c>
      <c r="B48" s="72">
        <v>94231</v>
      </c>
      <c r="C48" s="72" t="s">
        <v>319</v>
      </c>
      <c r="D48" s="74" t="s">
        <v>187</v>
      </c>
      <c r="E48" s="75" t="s">
        <v>460</v>
      </c>
      <c r="F48" s="76">
        <v>20.700000000000003</v>
      </c>
      <c r="G48" s="77">
        <v>20.7</v>
      </c>
      <c r="H48" s="72" t="s">
        <v>2</v>
      </c>
      <c r="I48" s="78">
        <v>53.27</v>
      </c>
      <c r="J48" s="79">
        <v>53.27</v>
      </c>
      <c r="K48" s="80">
        <v>0.2288</v>
      </c>
      <c r="L48" s="79">
        <f t="shared" si="0"/>
        <v>65.459999999999994</v>
      </c>
      <c r="M48" s="78">
        <f t="shared" si="1"/>
        <v>1355.02</v>
      </c>
    </row>
    <row r="49" spans="1:13" ht="28.5" x14ac:dyDescent="0.2">
      <c r="A49" s="72" t="s">
        <v>352</v>
      </c>
      <c r="B49" s="47">
        <v>89578</v>
      </c>
      <c r="C49" s="72" t="s">
        <v>319</v>
      </c>
      <c r="D49" s="74" t="s">
        <v>190</v>
      </c>
      <c r="E49" s="75" t="s">
        <v>461</v>
      </c>
      <c r="F49" s="76">
        <v>9</v>
      </c>
      <c r="G49" s="77">
        <v>9</v>
      </c>
      <c r="H49" s="72" t="s">
        <v>2</v>
      </c>
      <c r="I49" s="78">
        <v>40.61</v>
      </c>
      <c r="J49" s="79">
        <v>40.61</v>
      </c>
      <c r="K49" s="80">
        <v>0.2288</v>
      </c>
      <c r="L49" s="79">
        <f t="shared" si="0"/>
        <v>49.9</v>
      </c>
      <c r="M49" s="78">
        <f t="shared" si="1"/>
        <v>449.1</v>
      </c>
    </row>
    <row r="50" spans="1:13" ht="14.25" x14ac:dyDescent="0.2">
      <c r="A50" s="19" t="s">
        <v>219</v>
      </c>
      <c r="B50" s="98" t="s">
        <v>353</v>
      </c>
      <c r="C50" s="99"/>
      <c r="D50" s="99"/>
      <c r="E50" s="99"/>
      <c r="F50" s="99"/>
      <c r="G50" s="99"/>
      <c r="H50" s="99"/>
      <c r="I50" s="99"/>
      <c r="J50" s="99"/>
      <c r="K50" s="99"/>
      <c r="L50" s="100"/>
      <c r="M50" s="49">
        <f xml:space="preserve"> SUM(M51:M59)</f>
        <v>24415.13</v>
      </c>
    </row>
    <row r="51" spans="1:13" ht="31.5" customHeight="1" x14ac:dyDescent="0.2">
      <c r="A51" s="72" t="s">
        <v>355</v>
      </c>
      <c r="B51" s="50" t="s">
        <v>77</v>
      </c>
      <c r="C51" s="83" t="s">
        <v>182</v>
      </c>
      <c r="D51" s="84" t="s">
        <v>78</v>
      </c>
      <c r="E51" s="85" t="s">
        <v>462</v>
      </c>
      <c r="F51" s="76">
        <v>6.3599999999999994</v>
      </c>
      <c r="G51" s="86">
        <v>6.36</v>
      </c>
      <c r="H51" s="72" t="s">
        <v>1</v>
      </c>
      <c r="I51" s="78">
        <v>448.13</v>
      </c>
      <c r="J51" s="79">
        <v>448.13</v>
      </c>
      <c r="K51" s="80">
        <v>0.2288</v>
      </c>
      <c r="L51" s="79">
        <f t="shared" si="0"/>
        <v>550.66</v>
      </c>
      <c r="M51" s="78">
        <f t="shared" si="1"/>
        <v>3502.2</v>
      </c>
    </row>
    <row r="52" spans="1:13" ht="14.25" x14ac:dyDescent="0.2">
      <c r="A52" s="72" t="s">
        <v>356</v>
      </c>
      <c r="B52" s="70" t="s">
        <v>80</v>
      </c>
      <c r="C52" s="83" t="s">
        <v>182</v>
      </c>
      <c r="D52" s="84" t="s">
        <v>81</v>
      </c>
      <c r="E52" s="85" t="s">
        <v>464</v>
      </c>
      <c r="F52" s="76">
        <v>5.0400000000000009</v>
      </c>
      <c r="G52" s="87">
        <v>5.04</v>
      </c>
      <c r="H52" s="72" t="s">
        <v>1</v>
      </c>
      <c r="I52" s="79">
        <v>712.06</v>
      </c>
      <c r="J52" s="82">
        <v>712.06</v>
      </c>
      <c r="K52" s="80">
        <v>0.2288</v>
      </c>
      <c r="L52" s="79">
        <f t="shared" si="0"/>
        <v>874.98</v>
      </c>
      <c r="M52" s="79">
        <f t="shared" si="1"/>
        <v>4409.8999999999996</v>
      </c>
    </row>
    <row r="53" spans="1:13" ht="25.5" x14ac:dyDescent="0.2">
      <c r="A53" s="72" t="s">
        <v>357</v>
      </c>
      <c r="B53" s="47" t="s">
        <v>73</v>
      </c>
      <c r="C53" s="83" t="s">
        <v>182</v>
      </c>
      <c r="D53" s="84" t="s">
        <v>74</v>
      </c>
      <c r="E53" s="85" t="s">
        <v>465</v>
      </c>
      <c r="F53" s="76">
        <v>2</v>
      </c>
      <c r="G53" s="86">
        <v>2</v>
      </c>
      <c r="H53" s="72" t="s">
        <v>0</v>
      </c>
      <c r="I53" s="78">
        <v>638.44000000000005</v>
      </c>
      <c r="J53" s="79">
        <v>638.44000000000005</v>
      </c>
      <c r="K53" s="80">
        <v>0.2288</v>
      </c>
      <c r="L53" s="79">
        <f t="shared" si="0"/>
        <v>784.52</v>
      </c>
      <c r="M53" s="78">
        <f t="shared" si="1"/>
        <v>1569.04</v>
      </c>
    </row>
    <row r="54" spans="1:13" ht="14.25" x14ac:dyDescent="0.2">
      <c r="A54" s="72" t="s">
        <v>358</v>
      </c>
      <c r="B54" s="50" t="s">
        <v>71</v>
      </c>
      <c r="C54" s="83" t="s">
        <v>182</v>
      </c>
      <c r="D54" s="84" t="s">
        <v>72</v>
      </c>
      <c r="E54" s="85" t="s">
        <v>463</v>
      </c>
      <c r="F54" s="76">
        <v>5</v>
      </c>
      <c r="G54" s="86">
        <v>5</v>
      </c>
      <c r="H54" s="72" t="s">
        <v>0</v>
      </c>
      <c r="I54" s="78">
        <v>413.13</v>
      </c>
      <c r="J54" s="79">
        <v>413.13</v>
      </c>
      <c r="K54" s="80">
        <v>0.2288</v>
      </c>
      <c r="L54" s="79">
        <f t="shared" ref="L54" si="12">ROUND(J54*(1+K54),2)</f>
        <v>507.65</v>
      </c>
      <c r="M54" s="78">
        <f t="shared" ref="M54" si="13">ROUND(L54*G54,2)</f>
        <v>2538.25</v>
      </c>
    </row>
    <row r="55" spans="1:13" ht="25.5" x14ac:dyDescent="0.2">
      <c r="A55" s="72" t="s">
        <v>359</v>
      </c>
      <c r="B55" s="50">
        <v>100705</v>
      </c>
      <c r="C55" s="83" t="s">
        <v>319</v>
      </c>
      <c r="D55" s="84" t="s">
        <v>608</v>
      </c>
      <c r="E55" s="85" t="s">
        <v>469</v>
      </c>
      <c r="F55" s="76">
        <v>5</v>
      </c>
      <c r="G55" s="86">
        <v>5</v>
      </c>
      <c r="H55" s="72" t="s">
        <v>0</v>
      </c>
      <c r="I55" s="78">
        <v>79.59</v>
      </c>
      <c r="J55" s="79">
        <v>79.59</v>
      </c>
      <c r="K55" s="80">
        <v>0.2288</v>
      </c>
      <c r="L55" s="79">
        <f t="shared" si="0"/>
        <v>97.8</v>
      </c>
      <c r="M55" s="78">
        <f t="shared" si="1"/>
        <v>489</v>
      </c>
    </row>
    <row r="56" spans="1:13" ht="14.25" x14ac:dyDescent="0.2">
      <c r="A56" s="72" t="s">
        <v>360</v>
      </c>
      <c r="B56" s="50" t="s">
        <v>75</v>
      </c>
      <c r="C56" s="83" t="s">
        <v>182</v>
      </c>
      <c r="D56" s="84" t="s">
        <v>559</v>
      </c>
      <c r="E56" s="85" t="s">
        <v>467</v>
      </c>
      <c r="F56" s="76">
        <v>6.3000000000000007</v>
      </c>
      <c r="G56" s="87">
        <v>6.3</v>
      </c>
      <c r="H56" s="72" t="s">
        <v>1</v>
      </c>
      <c r="I56" s="78">
        <v>957.55</v>
      </c>
      <c r="J56" s="82">
        <v>957.55</v>
      </c>
      <c r="K56" s="80">
        <v>0.2288</v>
      </c>
      <c r="L56" s="79">
        <f t="shared" si="0"/>
        <v>1176.6400000000001</v>
      </c>
      <c r="M56" s="78">
        <f t="shared" si="1"/>
        <v>7412.83</v>
      </c>
    </row>
    <row r="57" spans="1:13" ht="14.25" x14ac:dyDescent="0.2">
      <c r="A57" s="72" t="s">
        <v>361</v>
      </c>
      <c r="B57" s="58" t="s">
        <v>76</v>
      </c>
      <c r="C57" s="83" t="s">
        <v>182</v>
      </c>
      <c r="D57" s="84" t="s">
        <v>607</v>
      </c>
      <c r="E57" s="85" t="s">
        <v>466</v>
      </c>
      <c r="F57" s="76">
        <v>3.87</v>
      </c>
      <c r="G57" s="87">
        <v>3.87</v>
      </c>
      <c r="H57" s="72" t="s">
        <v>1</v>
      </c>
      <c r="I57" s="79">
        <v>796.71</v>
      </c>
      <c r="J57" s="82">
        <v>796.71</v>
      </c>
      <c r="K57" s="76">
        <v>0.2288</v>
      </c>
      <c r="L57" s="79">
        <f t="shared" ref="L57:L59" si="14">ROUND(J57*(1+K57),2)</f>
        <v>979</v>
      </c>
      <c r="M57" s="79">
        <f t="shared" ref="M57:M59" si="15">ROUND(L57*G57,2)</f>
        <v>3788.73</v>
      </c>
    </row>
    <row r="58" spans="1:13" ht="14.25" x14ac:dyDescent="0.2">
      <c r="A58" s="72" t="s">
        <v>503</v>
      </c>
      <c r="B58" s="58" t="s">
        <v>82</v>
      </c>
      <c r="C58" s="83" t="s">
        <v>182</v>
      </c>
      <c r="D58" s="84" t="s">
        <v>83</v>
      </c>
      <c r="E58" s="85" t="s">
        <v>571</v>
      </c>
      <c r="F58" s="76">
        <v>5</v>
      </c>
      <c r="G58" s="86">
        <v>5</v>
      </c>
      <c r="H58" s="72" t="s">
        <v>0</v>
      </c>
      <c r="I58" s="78">
        <v>48.98</v>
      </c>
      <c r="J58" s="79">
        <v>48.98</v>
      </c>
      <c r="K58" s="80">
        <v>0.2288</v>
      </c>
      <c r="L58" s="79">
        <f t="shared" ref="L58" si="16">ROUND(J58*(1+K58),2)</f>
        <v>60.19</v>
      </c>
      <c r="M58" s="78">
        <f t="shared" ref="M58" si="17">ROUND(L58*G58,2)</f>
        <v>300.95</v>
      </c>
    </row>
    <row r="59" spans="1:13" ht="14.25" x14ac:dyDescent="0.2">
      <c r="A59" s="72" t="s">
        <v>576</v>
      </c>
      <c r="B59" s="40" t="s">
        <v>79</v>
      </c>
      <c r="C59" s="83" t="s">
        <v>182</v>
      </c>
      <c r="D59" s="84" t="s">
        <v>279</v>
      </c>
      <c r="E59" s="85" t="s">
        <v>468</v>
      </c>
      <c r="F59" s="76">
        <v>0.48</v>
      </c>
      <c r="G59" s="86">
        <v>0.48</v>
      </c>
      <c r="H59" s="72" t="s">
        <v>1</v>
      </c>
      <c r="I59" s="78">
        <v>685.34</v>
      </c>
      <c r="J59" s="79">
        <v>685.34</v>
      </c>
      <c r="K59" s="80">
        <v>0.2288</v>
      </c>
      <c r="L59" s="79">
        <f t="shared" si="14"/>
        <v>842.15</v>
      </c>
      <c r="M59" s="78">
        <f t="shared" si="15"/>
        <v>404.23</v>
      </c>
    </row>
    <row r="60" spans="1:13" ht="14.25" x14ac:dyDescent="0.2">
      <c r="A60" s="19" t="s">
        <v>220</v>
      </c>
      <c r="B60" s="98" t="s">
        <v>375</v>
      </c>
      <c r="C60" s="99"/>
      <c r="D60" s="99"/>
      <c r="E60" s="99"/>
      <c r="F60" s="99"/>
      <c r="G60" s="99"/>
      <c r="H60" s="99"/>
      <c r="I60" s="99"/>
      <c r="J60" s="99"/>
      <c r="K60" s="99"/>
      <c r="L60" s="100"/>
      <c r="M60" s="49">
        <f xml:space="preserve"> SUM(M62:M77)</f>
        <v>29125.129999999997</v>
      </c>
    </row>
    <row r="61" spans="1:13" ht="14.25" x14ac:dyDescent="0.2">
      <c r="A61" s="88"/>
      <c r="B61" s="72"/>
      <c r="C61" s="72"/>
      <c r="D61" s="106" t="s">
        <v>354</v>
      </c>
      <c r="E61" s="107"/>
      <c r="F61" s="107"/>
      <c r="G61" s="107"/>
      <c r="H61" s="107"/>
      <c r="I61" s="107"/>
      <c r="J61" s="107"/>
      <c r="K61" s="107"/>
      <c r="L61" s="108"/>
      <c r="M61" s="78"/>
    </row>
    <row r="62" spans="1:13" ht="28.5" x14ac:dyDescent="0.2">
      <c r="A62" s="72" t="s">
        <v>362</v>
      </c>
      <c r="B62" s="50" t="s">
        <v>55</v>
      </c>
      <c r="C62" s="72" t="s">
        <v>182</v>
      </c>
      <c r="D62" s="74" t="s">
        <v>56</v>
      </c>
      <c r="E62" s="75" t="s">
        <v>470</v>
      </c>
      <c r="F62" s="76">
        <v>25.240000000000002</v>
      </c>
      <c r="G62" s="77">
        <v>25.24</v>
      </c>
      <c r="H62" s="72" t="s">
        <v>1</v>
      </c>
      <c r="I62" s="78">
        <v>7.67</v>
      </c>
      <c r="J62" s="79">
        <v>7.67</v>
      </c>
      <c r="K62" s="80">
        <v>0.2288</v>
      </c>
      <c r="L62" s="79">
        <f t="shared" si="0"/>
        <v>9.42</v>
      </c>
      <c r="M62" s="78">
        <f t="shared" si="1"/>
        <v>237.76</v>
      </c>
    </row>
    <row r="63" spans="1:13" ht="14.25" x14ac:dyDescent="0.2">
      <c r="A63" s="72" t="s">
        <v>364</v>
      </c>
      <c r="B63" s="50" t="s">
        <v>57</v>
      </c>
      <c r="C63" s="72" t="s">
        <v>182</v>
      </c>
      <c r="D63" s="74" t="s">
        <v>58</v>
      </c>
      <c r="E63" s="75" t="s">
        <v>443</v>
      </c>
      <c r="F63" s="76">
        <v>25.240000000000002</v>
      </c>
      <c r="G63" s="77">
        <v>25.24</v>
      </c>
      <c r="H63" s="72" t="s">
        <v>1</v>
      </c>
      <c r="I63" s="78">
        <v>24.63</v>
      </c>
      <c r="J63" s="79">
        <v>24.63</v>
      </c>
      <c r="K63" s="80">
        <v>0.2288</v>
      </c>
      <c r="L63" s="79">
        <f t="shared" si="0"/>
        <v>30.27</v>
      </c>
      <c r="M63" s="78">
        <f t="shared" si="1"/>
        <v>764.01</v>
      </c>
    </row>
    <row r="64" spans="1:13" ht="42.75" customHeight="1" x14ac:dyDescent="0.2">
      <c r="A64" s="72" t="s">
        <v>504</v>
      </c>
      <c r="B64" s="50">
        <v>87273</v>
      </c>
      <c r="C64" s="72" t="s">
        <v>319</v>
      </c>
      <c r="D64" s="74" t="s">
        <v>309</v>
      </c>
      <c r="E64" s="75" t="s">
        <v>472</v>
      </c>
      <c r="F64" s="76">
        <v>127.08999999999997</v>
      </c>
      <c r="G64" s="77">
        <v>127.09</v>
      </c>
      <c r="H64" s="72" t="s">
        <v>1</v>
      </c>
      <c r="I64" s="78">
        <v>67.11</v>
      </c>
      <c r="J64" s="79">
        <v>67.11</v>
      </c>
      <c r="K64" s="80">
        <v>0.2288</v>
      </c>
      <c r="L64" s="79">
        <f t="shared" si="0"/>
        <v>82.46</v>
      </c>
      <c r="M64" s="78">
        <f t="shared" si="1"/>
        <v>10479.84</v>
      </c>
    </row>
    <row r="65" spans="1:13" ht="28.5" x14ac:dyDescent="0.25">
      <c r="A65" s="72" t="s">
        <v>365</v>
      </c>
      <c r="B65" s="89" t="s">
        <v>69</v>
      </c>
      <c r="C65" s="72" t="s">
        <v>182</v>
      </c>
      <c r="D65" s="74" t="s">
        <v>70</v>
      </c>
      <c r="E65" s="75" t="s">
        <v>471</v>
      </c>
      <c r="F65" s="76">
        <v>25.400000000000002</v>
      </c>
      <c r="G65" s="77">
        <v>25.4</v>
      </c>
      <c r="H65" s="72" t="s">
        <v>2</v>
      </c>
      <c r="I65" s="78">
        <v>16.440000000000001</v>
      </c>
      <c r="J65" s="79">
        <v>16.440000000000001</v>
      </c>
      <c r="K65" s="80">
        <v>0.2288</v>
      </c>
      <c r="L65" s="79">
        <f t="shared" si="0"/>
        <v>20.2</v>
      </c>
      <c r="M65" s="78">
        <f t="shared" si="1"/>
        <v>513.08000000000004</v>
      </c>
    </row>
    <row r="66" spans="1:13" ht="13.5" customHeight="1" x14ac:dyDescent="0.2">
      <c r="A66" s="88"/>
      <c r="B66" s="72"/>
      <c r="C66" s="72"/>
      <c r="D66" s="106" t="s">
        <v>367</v>
      </c>
      <c r="E66" s="109"/>
      <c r="F66" s="109"/>
      <c r="G66" s="109"/>
      <c r="H66" s="109"/>
      <c r="I66" s="109"/>
      <c r="J66" s="109"/>
      <c r="K66" s="109"/>
      <c r="L66" s="110"/>
      <c r="M66" s="78"/>
    </row>
    <row r="67" spans="1:13" ht="14.25" x14ac:dyDescent="0.2">
      <c r="A67" s="72" t="s">
        <v>366</v>
      </c>
      <c r="B67" s="50" t="s">
        <v>55</v>
      </c>
      <c r="C67" s="83" t="s">
        <v>182</v>
      </c>
      <c r="D67" s="74" t="s">
        <v>56</v>
      </c>
      <c r="E67" s="75" t="s">
        <v>473</v>
      </c>
      <c r="F67" s="76">
        <v>164.61999999999998</v>
      </c>
      <c r="G67" s="77">
        <v>164.62</v>
      </c>
      <c r="H67" s="72" t="s">
        <v>1</v>
      </c>
      <c r="I67" s="78">
        <v>7.67</v>
      </c>
      <c r="J67" s="79">
        <v>7.67</v>
      </c>
      <c r="K67" s="80">
        <v>0.2288</v>
      </c>
      <c r="L67" s="79">
        <f t="shared" si="0"/>
        <v>9.42</v>
      </c>
      <c r="M67" s="78">
        <f t="shared" si="1"/>
        <v>1550.72</v>
      </c>
    </row>
    <row r="68" spans="1:13" ht="14.25" x14ac:dyDescent="0.2">
      <c r="A68" s="72" t="s">
        <v>368</v>
      </c>
      <c r="B68" s="50" t="s">
        <v>59</v>
      </c>
      <c r="C68" s="83" t="s">
        <v>182</v>
      </c>
      <c r="D68" s="74" t="s">
        <v>60</v>
      </c>
      <c r="E68" s="75" t="s">
        <v>443</v>
      </c>
      <c r="F68" s="76">
        <v>164.61999999999998</v>
      </c>
      <c r="G68" s="77">
        <v>164.62</v>
      </c>
      <c r="H68" s="72" t="s">
        <v>1</v>
      </c>
      <c r="I68" s="78">
        <v>30.16</v>
      </c>
      <c r="J68" s="79">
        <v>30.16</v>
      </c>
      <c r="K68" s="80">
        <v>0.2288</v>
      </c>
      <c r="L68" s="79">
        <f t="shared" si="0"/>
        <v>37.06</v>
      </c>
      <c r="M68" s="78">
        <f t="shared" si="1"/>
        <v>6100.82</v>
      </c>
    </row>
    <row r="69" spans="1:13" ht="14.25" x14ac:dyDescent="0.2">
      <c r="A69" s="88"/>
      <c r="B69" s="72"/>
      <c r="C69" s="72"/>
      <c r="D69" s="106" t="s">
        <v>371</v>
      </c>
      <c r="E69" s="109"/>
      <c r="F69" s="109"/>
      <c r="G69" s="109"/>
      <c r="H69" s="109"/>
      <c r="I69" s="109"/>
      <c r="J69" s="109"/>
      <c r="K69" s="109"/>
      <c r="L69" s="110"/>
      <c r="M69" s="78"/>
    </row>
    <row r="70" spans="1:13" ht="14.25" x14ac:dyDescent="0.2">
      <c r="A70" s="72" t="s">
        <v>370</v>
      </c>
      <c r="B70" s="50" t="s">
        <v>55</v>
      </c>
      <c r="C70" s="72" t="s">
        <v>182</v>
      </c>
      <c r="D70" s="74" t="s">
        <v>56</v>
      </c>
      <c r="E70" s="75" t="s">
        <v>492</v>
      </c>
      <c r="F70" s="76">
        <v>48.19</v>
      </c>
      <c r="G70" s="77">
        <v>48.19</v>
      </c>
      <c r="H70" s="72" t="s">
        <v>1</v>
      </c>
      <c r="I70" s="78">
        <v>7.67</v>
      </c>
      <c r="J70" s="79">
        <v>7.67</v>
      </c>
      <c r="K70" s="80">
        <v>0.2288</v>
      </c>
      <c r="L70" s="79">
        <f t="shared" si="0"/>
        <v>9.42</v>
      </c>
      <c r="M70" s="78">
        <f t="shared" si="1"/>
        <v>453.95</v>
      </c>
    </row>
    <row r="71" spans="1:13" ht="14.25" x14ac:dyDescent="0.2">
      <c r="A71" s="72" t="s">
        <v>372</v>
      </c>
      <c r="B71" s="50" t="s">
        <v>59</v>
      </c>
      <c r="C71" s="72" t="s">
        <v>182</v>
      </c>
      <c r="D71" s="74" t="s">
        <v>60</v>
      </c>
      <c r="E71" s="75" t="s">
        <v>443</v>
      </c>
      <c r="F71" s="76">
        <v>48.19</v>
      </c>
      <c r="G71" s="77">
        <v>48.19</v>
      </c>
      <c r="H71" s="72" t="s">
        <v>1</v>
      </c>
      <c r="I71" s="78">
        <v>30.16</v>
      </c>
      <c r="J71" s="79">
        <v>30.16</v>
      </c>
      <c r="K71" s="80">
        <v>0.2288</v>
      </c>
      <c r="L71" s="79">
        <f t="shared" si="0"/>
        <v>37.06</v>
      </c>
      <c r="M71" s="78">
        <f t="shared" si="1"/>
        <v>1785.92</v>
      </c>
    </row>
    <row r="72" spans="1:13" ht="14.25" x14ac:dyDescent="0.2">
      <c r="A72" s="88"/>
      <c r="B72" s="72"/>
      <c r="C72" s="72"/>
      <c r="D72" s="106" t="s">
        <v>374</v>
      </c>
      <c r="E72" s="109"/>
      <c r="F72" s="109"/>
      <c r="G72" s="109"/>
      <c r="H72" s="109"/>
      <c r="I72" s="109"/>
      <c r="J72" s="109"/>
      <c r="K72" s="109"/>
      <c r="L72" s="110"/>
      <c r="M72" s="78"/>
    </row>
    <row r="73" spans="1:13" ht="57" x14ac:dyDescent="0.2">
      <c r="A73" s="72" t="s">
        <v>373</v>
      </c>
      <c r="B73" s="50">
        <v>87765</v>
      </c>
      <c r="C73" s="72" t="s">
        <v>319</v>
      </c>
      <c r="D73" s="74" t="s">
        <v>198</v>
      </c>
      <c r="E73" s="85" t="s">
        <v>474</v>
      </c>
      <c r="F73" s="76">
        <v>37.19</v>
      </c>
      <c r="G73" s="86">
        <v>37.19</v>
      </c>
      <c r="H73" s="72" t="s">
        <v>1</v>
      </c>
      <c r="I73" s="78">
        <v>63.35</v>
      </c>
      <c r="J73" s="79">
        <v>63.35</v>
      </c>
      <c r="K73" s="80">
        <v>0.2288</v>
      </c>
      <c r="L73" s="79">
        <f t="shared" si="0"/>
        <v>77.84</v>
      </c>
      <c r="M73" s="78">
        <f t="shared" si="1"/>
        <v>2894.87</v>
      </c>
    </row>
    <row r="74" spans="1:13" ht="14.25" x14ac:dyDescent="0.2">
      <c r="A74" s="72" t="s">
        <v>376</v>
      </c>
      <c r="B74" s="50" t="s">
        <v>53</v>
      </c>
      <c r="C74" s="72" t="s">
        <v>182</v>
      </c>
      <c r="D74" s="74" t="s">
        <v>54</v>
      </c>
      <c r="E74" s="85" t="s">
        <v>475</v>
      </c>
      <c r="F74" s="76">
        <v>0.92974999999999997</v>
      </c>
      <c r="G74" s="86">
        <v>0.93</v>
      </c>
      <c r="H74" s="72" t="s">
        <v>3</v>
      </c>
      <c r="I74" s="78">
        <v>830.97</v>
      </c>
      <c r="J74" s="79">
        <v>830.97</v>
      </c>
      <c r="K74" s="80">
        <v>0.2288</v>
      </c>
      <c r="L74" s="79">
        <f t="shared" si="0"/>
        <v>1021.1</v>
      </c>
      <c r="M74" s="78">
        <f t="shared" si="1"/>
        <v>949.62</v>
      </c>
    </row>
    <row r="75" spans="1:13" ht="42.75" x14ac:dyDescent="0.2">
      <c r="A75" s="72" t="s">
        <v>377</v>
      </c>
      <c r="B75" s="50" t="s">
        <v>61</v>
      </c>
      <c r="C75" s="72" t="s">
        <v>182</v>
      </c>
      <c r="D75" s="74" t="s">
        <v>62</v>
      </c>
      <c r="E75" s="85" t="s">
        <v>474</v>
      </c>
      <c r="F75" s="76">
        <v>37.19</v>
      </c>
      <c r="G75" s="86">
        <v>37.19</v>
      </c>
      <c r="H75" s="72" t="s">
        <v>1</v>
      </c>
      <c r="I75" s="78">
        <v>58.32</v>
      </c>
      <c r="J75" s="79">
        <v>58.32</v>
      </c>
      <c r="K75" s="80">
        <v>0.2288</v>
      </c>
      <c r="L75" s="79">
        <f t="shared" ref="L75:L126" si="18">ROUND(J75*(1+K75),2)</f>
        <v>71.66</v>
      </c>
      <c r="M75" s="78">
        <f t="shared" ref="M75:M126" si="19">ROUND(L75*G75,2)</f>
        <v>2665.04</v>
      </c>
    </row>
    <row r="76" spans="1:13" ht="42.75" x14ac:dyDescent="0.2">
      <c r="A76" s="72" t="s">
        <v>378</v>
      </c>
      <c r="B76" s="50" t="s">
        <v>63</v>
      </c>
      <c r="C76" s="72" t="s">
        <v>182</v>
      </c>
      <c r="D76" s="74" t="s">
        <v>64</v>
      </c>
      <c r="E76" s="85" t="s">
        <v>476</v>
      </c>
      <c r="F76" s="76">
        <v>6.4</v>
      </c>
      <c r="G76" s="86">
        <v>6.4</v>
      </c>
      <c r="H76" s="72" t="s">
        <v>2</v>
      </c>
      <c r="I76" s="78">
        <v>7.96</v>
      </c>
      <c r="J76" s="79">
        <v>7.96</v>
      </c>
      <c r="K76" s="80">
        <v>0.2288</v>
      </c>
      <c r="L76" s="79">
        <f t="shared" ref="L76" si="20">ROUND(J76*(1+K76),2)</f>
        <v>9.7799999999999994</v>
      </c>
      <c r="M76" s="78">
        <f t="shared" ref="M76" si="21">ROUND(L76*G76,2)</f>
        <v>62.59</v>
      </c>
    </row>
    <row r="77" spans="1:13" ht="28.5" x14ac:dyDescent="0.2">
      <c r="A77" s="72" t="s">
        <v>379</v>
      </c>
      <c r="B77" s="50" t="s">
        <v>65</v>
      </c>
      <c r="C77" s="72" t="s">
        <v>182</v>
      </c>
      <c r="D77" s="74" t="s">
        <v>66</v>
      </c>
      <c r="E77" s="85" t="s">
        <v>477</v>
      </c>
      <c r="F77" s="76">
        <v>37.701999999999998</v>
      </c>
      <c r="G77" s="86">
        <v>37.700000000000003</v>
      </c>
      <c r="H77" s="72" t="s">
        <v>1</v>
      </c>
      <c r="I77" s="78">
        <v>14.4</v>
      </c>
      <c r="J77" s="79">
        <v>14.4</v>
      </c>
      <c r="K77" s="80">
        <v>0.2288</v>
      </c>
      <c r="L77" s="79">
        <f t="shared" si="18"/>
        <v>17.690000000000001</v>
      </c>
      <c r="M77" s="78">
        <f t="shared" si="19"/>
        <v>666.91</v>
      </c>
    </row>
    <row r="78" spans="1:13" ht="14.25" x14ac:dyDescent="0.2">
      <c r="A78" s="19" t="s">
        <v>221</v>
      </c>
      <c r="B78" s="98" t="s">
        <v>380</v>
      </c>
      <c r="C78" s="99"/>
      <c r="D78" s="99"/>
      <c r="E78" s="99"/>
      <c r="F78" s="99"/>
      <c r="G78" s="99"/>
      <c r="H78" s="99"/>
      <c r="I78" s="99"/>
      <c r="J78" s="99"/>
      <c r="K78" s="99"/>
      <c r="L78" s="100"/>
      <c r="M78" s="49">
        <f xml:space="preserve"> SUM(M79:M82)</f>
        <v>11642.84</v>
      </c>
    </row>
    <row r="79" spans="1:13" ht="28.5" x14ac:dyDescent="0.2">
      <c r="A79" s="72" t="s">
        <v>381</v>
      </c>
      <c r="B79" s="50">
        <v>102257</v>
      </c>
      <c r="C79" s="72" t="s">
        <v>319</v>
      </c>
      <c r="D79" s="74" t="s">
        <v>609</v>
      </c>
      <c r="E79" s="85" t="s">
        <v>478</v>
      </c>
      <c r="F79" s="76">
        <v>12.810000000000002</v>
      </c>
      <c r="G79" s="77">
        <v>12.81</v>
      </c>
      <c r="H79" s="72" t="s">
        <v>1</v>
      </c>
      <c r="I79" s="78">
        <v>414.83</v>
      </c>
      <c r="J79" s="79">
        <v>414.83</v>
      </c>
      <c r="K79" s="80">
        <v>0.2288</v>
      </c>
      <c r="L79" s="79">
        <f t="shared" si="18"/>
        <v>509.74</v>
      </c>
      <c r="M79" s="78">
        <f>ROUND(L79*G79,2)</f>
        <v>6529.77</v>
      </c>
    </row>
    <row r="80" spans="1:13" ht="28.5" x14ac:dyDescent="0.2">
      <c r="A80" s="72" t="s">
        <v>382</v>
      </c>
      <c r="B80" s="50">
        <v>102257</v>
      </c>
      <c r="C80" s="72" t="s">
        <v>319</v>
      </c>
      <c r="D80" s="74" t="s">
        <v>613</v>
      </c>
      <c r="E80" s="85" t="s">
        <v>481</v>
      </c>
      <c r="F80" s="76">
        <v>0.96</v>
      </c>
      <c r="G80" s="77">
        <v>0.96</v>
      </c>
      <c r="H80" s="72" t="s">
        <v>1</v>
      </c>
      <c r="I80" s="78">
        <v>414.83</v>
      </c>
      <c r="J80" s="79">
        <v>414.83</v>
      </c>
      <c r="K80" s="80">
        <v>0.2288</v>
      </c>
      <c r="L80" s="79">
        <f t="shared" si="18"/>
        <v>509.74</v>
      </c>
      <c r="M80" s="78">
        <f t="shared" si="19"/>
        <v>489.35</v>
      </c>
    </row>
    <row r="81" spans="1:13" ht="28.5" x14ac:dyDescent="0.2">
      <c r="A81" s="72" t="s">
        <v>383</v>
      </c>
      <c r="B81" s="50" t="s">
        <v>140</v>
      </c>
      <c r="C81" s="72" t="s">
        <v>182</v>
      </c>
      <c r="D81" s="74" t="s">
        <v>141</v>
      </c>
      <c r="E81" s="85" t="s">
        <v>479</v>
      </c>
      <c r="F81" s="76">
        <v>0.84</v>
      </c>
      <c r="G81" s="77">
        <v>0.84</v>
      </c>
      <c r="H81" s="72" t="s">
        <v>1</v>
      </c>
      <c r="I81" s="78">
        <v>1036.6300000000001</v>
      </c>
      <c r="J81" s="79">
        <v>1036.6300000000001</v>
      </c>
      <c r="K81" s="80">
        <v>0.2288</v>
      </c>
      <c r="L81" s="79">
        <f t="shared" si="18"/>
        <v>1273.81</v>
      </c>
      <c r="M81" s="78">
        <f t="shared" si="19"/>
        <v>1070</v>
      </c>
    </row>
    <row r="82" spans="1:13" ht="28.5" x14ac:dyDescent="0.2">
      <c r="A82" s="72" t="s">
        <v>384</v>
      </c>
      <c r="B82" s="50" t="s">
        <v>67</v>
      </c>
      <c r="C82" s="72" t="s">
        <v>182</v>
      </c>
      <c r="D82" s="74" t="s">
        <v>68</v>
      </c>
      <c r="E82" s="85" t="s">
        <v>480</v>
      </c>
      <c r="F82" s="76">
        <v>16.399999999999999</v>
      </c>
      <c r="G82" s="77">
        <v>16.399999999999999</v>
      </c>
      <c r="H82" s="72" t="s">
        <v>2</v>
      </c>
      <c r="I82" s="78">
        <v>176.34</v>
      </c>
      <c r="J82" s="79">
        <v>176.34</v>
      </c>
      <c r="K82" s="80">
        <v>0.2288</v>
      </c>
      <c r="L82" s="79">
        <f t="shared" si="18"/>
        <v>216.69</v>
      </c>
      <c r="M82" s="78">
        <f t="shared" si="19"/>
        <v>3553.72</v>
      </c>
    </row>
    <row r="83" spans="1:13" ht="14.25" x14ac:dyDescent="0.2">
      <c r="A83" s="19" t="s">
        <v>222</v>
      </c>
      <c r="B83" s="98" t="s">
        <v>385</v>
      </c>
      <c r="C83" s="99"/>
      <c r="D83" s="99"/>
      <c r="E83" s="99"/>
      <c r="F83" s="99"/>
      <c r="G83" s="99"/>
      <c r="H83" s="99"/>
      <c r="I83" s="99"/>
      <c r="J83" s="99"/>
      <c r="K83" s="99"/>
      <c r="L83" s="100"/>
      <c r="M83" s="49">
        <f xml:space="preserve"> SUM(M85:M123)</f>
        <v>47056.100000000013</v>
      </c>
    </row>
    <row r="84" spans="1:13" ht="14.25" x14ac:dyDescent="0.2">
      <c r="A84" s="88"/>
      <c r="B84" s="72"/>
      <c r="C84" s="72"/>
      <c r="D84" s="106" t="s">
        <v>386</v>
      </c>
      <c r="E84" s="107"/>
      <c r="F84" s="107"/>
      <c r="G84" s="107"/>
      <c r="H84" s="107"/>
      <c r="I84" s="107"/>
      <c r="J84" s="107"/>
      <c r="K84" s="107"/>
      <c r="L84" s="108"/>
      <c r="M84" s="78"/>
    </row>
    <row r="85" spans="1:13" ht="33.75" customHeight="1" x14ac:dyDescent="0.2">
      <c r="A85" s="72" t="s">
        <v>363</v>
      </c>
      <c r="B85" s="60" t="s">
        <v>155</v>
      </c>
      <c r="C85" s="72" t="s">
        <v>182</v>
      </c>
      <c r="D85" s="74" t="s">
        <v>156</v>
      </c>
      <c r="E85" s="75" t="s">
        <v>572</v>
      </c>
      <c r="F85" s="76">
        <v>40</v>
      </c>
      <c r="G85" s="86">
        <v>40</v>
      </c>
      <c r="H85" s="72" t="s">
        <v>2</v>
      </c>
      <c r="I85" s="78">
        <v>34.03</v>
      </c>
      <c r="J85" s="79">
        <v>34.03</v>
      </c>
      <c r="K85" s="80">
        <v>0.2288</v>
      </c>
      <c r="L85" s="79">
        <v>41.82</v>
      </c>
      <c r="M85" s="78">
        <f t="shared" ref="M85:M86" si="22">ROUND(L85*G85,2)</f>
        <v>1672.8</v>
      </c>
    </row>
    <row r="86" spans="1:13" ht="28.5" x14ac:dyDescent="0.2">
      <c r="A86" s="72" t="s">
        <v>390</v>
      </c>
      <c r="B86" s="50" t="s">
        <v>157</v>
      </c>
      <c r="C86" s="72" t="s">
        <v>182</v>
      </c>
      <c r="D86" s="74" t="s">
        <v>158</v>
      </c>
      <c r="E86" s="75" t="s">
        <v>589</v>
      </c>
      <c r="F86" s="76">
        <v>25</v>
      </c>
      <c r="G86" s="86">
        <v>25</v>
      </c>
      <c r="H86" s="72" t="s">
        <v>2</v>
      </c>
      <c r="I86" s="78">
        <v>40.74</v>
      </c>
      <c r="J86" s="79">
        <v>40.74</v>
      </c>
      <c r="K86" s="80">
        <v>0.2288</v>
      </c>
      <c r="L86" s="79">
        <v>50.06</v>
      </c>
      <c r="M86" s="78">
        <f t="shared" si="22"/>
        <v>1251.5</v>
      </c>
    </row>
    <row r="87" spans="1:13" ht="28.5" x14ac:dyDescent="0.2">
      <c r="A87" s="72" t="s">
        <v>391</v>
      </c>
      <c r="B87" s="60" t="s">
        <v>159</v>
      </c>
      <c r="C87" s="72" t="s">
        <v>182</v>
      </c>
      <c r="D87" s="74" t="s">
        <v>160</v>
      </c>
      <c r="E87" s="75" t="s">
        <v>590</v>
      </c>
      <c r="F87" s="76">
        <v>24</v>
      </c>
      <c r="G87" s="86">
        <v>24</v>
      </c>
      <c r="H87" s="72" t="s">
        <v>2</v>
      </c>
      <c r="I87" s="78">
        <v>53.67</v>
      </c>
      <c r="J87" s="79">
        <v>53.67</v>
      </c>
      <c r="K87" s="80">
        <v>0.2288</v>
      </c>
      <c r="L87" s="79">
        <v>65.95</v>
      </c>
      <c r="M87" s="78">
        <f t="shared" si="19"/>
        <v>1582.8</v>
      </c>
    </row>
    <row r="88" spans="1:13" ht="28.5" x14ac:dyDescent="0.2">
      <c r="A88" s="72" t="s">
        <v>392</v>
      </c>
      <c r="B88" s="50" t="s">
        <v>171</v>
      </c>
      <c r="C88" s="72" t="s">
        <v>182</v>
      </c>
      <c r="D88" s="74" t="s">
        <v>172</v>
      </c>
      <c r="E88" s="75" t="s">
        <v>508</v>
      </c>
      <c r="F88" s="76">
        <v>2</v>
      </c>
      <c r="G88" s="86">
        <v>2</v>
      </c>
      <c r="H88" s="72" t="s">
        <v>0</v>
      </c>
      <c r="I88" s="78">
        <v>985.94</v>
      </c>
      <c r="J88" s="79">
        <v>985.94</v>
      </c>
      <c r="K88" s="80">
        <v>0.2288</v>
      </c>
      <c r="L88" s="79">
        <v>1211.52</v>
      </c>
      <c r="M88" s="78">
        <f t="shared" si="19"/>
        <v>2423.04</v>
      </c>
    </row>
    <row r="89" spans="1:13" ht="28.5" x14ac:dyDescent="0.2">
      <c r="A89" s="72" t="s">
        <v>389</v>
      </c>
      <c r="B89" s="59">
        <v>105084</v>
      </c>
      <c r="C89" s="72" t="s">
        <v>319</v>
      </c>
      <c r="D89" s="74" t="s">
        <v>295</v>
      </c>
      <c r="E89" s="75" t="s">
        <v>595</v>
      </c>
      <c r="F89" s="76">
        <v>9</v>
      </c>
      <c r="G89" s="86">
        <v>9</v>
      </c>
      <c r="H89" s="72" t="s">
        <v>2</v>
      </c>
      <c r="I89" s="78">
        <v>111.05</v>
      </c>
      <c r="J89" s="79">
        <v>111.05</v>
      </c>
      <c r="K89" s="80">
        <v>0.2288</v>
      </c>
      <c r="L89" s="79">
        <v>136.46</v>
      </c>
      <c r="M89" s="78">
        <f t="shared" ref="M89:M90" si="23">ROUND(L89*G89,2)</f>
        <v>1228.1400000000001</v>
      </c>
    </row>
    <row r="90" spans="1:13" ht="13.5" customHeight="1" x14ac:dyDescent="0.2">
      <c r="A90" s="72" t="s">
        <v>393</v>
      </c>
      <c r="B90" s="95">
        <v>1345</v>
      </c>
      <c r="C90" s="72" t="s">
        <v>210</v>
      </c>
      <c r="D90" s="74" t="s">
        <v>314</v>
      </c>
      <c r="E90" s="75" t="s">
        <v>596</v>
      </c>
      <c r="F90" s="76">
        <v>6</v>
      </c>
      <c r="G90" s="86">
        <v>6</v>
      </c>
      <c r="H90" s="72" t="s">
        <v>1</v>
      </c>
      <c r="I90" s="78">
        <v>70.42</v>
      </c>
      <c r="J90" s="79">
        <v>70.42</v>
      </c>
      <c r="K90" s="80">
        <v>0.2288</v>
      </c>
      <c r="L90" s="79">
        <v>86.53</v>
      </c>
      <c r="M90" s="78">
        <f t="shared" si="23"/>
        <v>519.17999999999995</v>
      </c>
    </row>
    <row r="91" spans="1:13" ht="14.25" x14ac:dyDescent="0.2">
      <c r="A91" s="72" t="s">
        <v>389</v>
      </c>
      <c r="B91" s="50" t="s">
        <v>173</v>
      </c>
      <c r="C91" s="72" t="s">
        <v>182</v>
      </c>
      <c r="D91" s="74" t="s">
        <v>174</v>
      </c>
      <c r="E91" s="75" t="s">
        <v>510</v>
      </c>
      <c r="F91" s="76">
        <v>2</v>
      </c>
      <c r="G91" s="86">
        <v>2</v>
      </c>
      <c r="H91" s="72" t="s">
        <v>0</v>
      </c>
      <c r="I91" s="78">
        <v>147.55000000000001</v>
      </c>
      <c r="J91" s="79">
        <v>147.55000000000001</v>
      </c>
      <c r="K91" s="80">
        <v>0.2288</v>
      </c>
      <c r="L91" s="79">
        <v>181.31</v>
      </c>
      <c r="M91" s="78">
        <f t="shared" si="19"/>
        <v>362.62</v>
      </c>
    </row>
    <row r="92" spans="1:13" ht="28.5" x14ac:dyDescent="0.2">
      <c r="A92" s="72" t="s">
        <v>393</v>
      </c>
      <c r="B92" s="47">
        <v>94489</v>
      </c>
      <c r="C92" s="72" t="s">
        <v>319</v>
      </c>
      <c r="D92" s="74" t="s">
        <v>316</v>
      </c>
      <c r="E92" s="75" t="s">
        <v>592</v>
      </c>
      <c r="F92" s="76">
        <v>2</v>
      </c>
      <c r="G92" s="86">
        <v>2</v>
      </c>
      <c r="H92" s="72" t="s">
        <v>0</v>
      </c>
      <c r="I92" s="78">
        <v>39.19</v>
      </c>
      <c r="J92" s="79">
        <v>39.19</v>
      </c>
      <c r="K92" s="80">
        <v>0.2288</v>
      </c>
      <c r="L92" s="79">
        <v>48.16</v>
      </c>
      <c r="M92" s="78">
        <f t="shared" ref="M92" si="24">ROUND(L92*G92,2)</f>
        <v>96.32</v>
      </c>
    </row>
    <row r="93" spans="1:13" ht="28.5" x14ac:dyDescent="0.2">
      <c r="A93" s="72" t="s">
        <v>393</v>
      </c>
      <c r="B93" s="57">
        <v>94490</v>
      </c>
      <c r="C93" s="72" t="s">
        <v>319</v>
      </c>
      <c r="D93" s="74" t="s">
        <v>317</v>
      </c>
      <c r="E93" s="75" t="s">
        <v>591</v>
      </c>
      <c r="F93" s="76">
        <v>4</v>
      </c>
      <c r="G93" s="86">
        <v>4</v>
      </c>
      <c r="H93" s="72" t="s">
        <v>0</v>
      </c>
      <c r="I93" s="78">
        <v>57.97</v>
      </c>
      <c r="J93" s="79">
        <v>57.97</v>
      </c>
      <c r="K93" s="80">
        <v>0.2288</v>
      </c>
      <c r="L93" s="79">
        <v>71.23</v>
      </c>
      <c r="M93" s="78">
        <f t="shared" ref="M93" si="25">ROUND(L93*G93,2)</f>
        <v>284.92</v>
      </c>
    </row>
    <row r="94" spans="1:13" ht="28.5" x14ac:dyDescent="0.2">
      <c r="A94" s="72" t="s">
        <v>394</v>
      </c>
      <c r="B94" s="57">
        <v>94492</v>
      </c>
      <c r="C94" s="72" t="s">
        <v>319</v>
      </c>
      <c r="D94" s="74" t="s">
        <v>318</v>
      </c>
      <c r="E94" s="75" t="s">
        <v>507</v>
      </c>
      <c r="F94" s="76">
        <v>2</v>
      </c>
      <c r="G94" s="86">
        <v>2</v>
      </c>
      <c r="H94" s="72" t="s">
        <v>0</v>
      </c>
      <c r="I94" s="78">
        <v>81</v>
      </c>
      <c r="J94" s="79">
        <v>81</v>
      </c>
      <c r="K94" s="80">
        <v>0.2288</v>
      </c>
      <c r="L94" s="79">
        <v>99.53</v>
      </c>
      <c r="M94" s="78">
        <f t="shared" si="19"/>
        <v>199.06</v>
      </c>
    </row>
    <row r="95" spans="1:13" ht="28.5" x14ac:dyDescent="0.2">
      <c r="A95" s="72" t="s">
        <v>369</v>
      </c>
      <c r="B95" s="57">
        <v>94792</v>
      </c>
      <c r="C95" s="72" t="s">
        <v>319</v>
      </c>
      <c r="D95" s="74" t="s">
        <v>195</v>
      </c>
      <c r="E95" s="75" t="s">
        <v>593</v>
      </c>
      <c r="F95" s="76">
        <v>4</v>
      </c>
      <c r="G95" s="86">
        <v>4</v>
      </c>
      <c r="H95" s="72" t="s">
        <v>0</v>
      </c>
      <c r="I95" s="78">
        <v>96.01</v>
      </c>
      <c r="J95" s="79">
        <v>96.01</v>
      </c>
      <c r="K95" s="80">
        <v>0.2288</v>
      </c>
      <c r="L95" s="79">
        <v>117.98</v>
      </c>
      <c r="M95" s="78">
        <f t="shared" si="19"/>
        <v>471.92</v>
      </c>
    </row>
    <row r="96" spans="1:13" ht="42.75" x14ac:dyDescent="0.2">
      <c r="A96" s="72" t="s">
        <v>395</v>
      </c>
      <c r="B96" s="71">
        <v>94794</v>
      </c>
      <c r="C96" s="72" t="s">
        <v>319</v>
      </c>
      <c r="D96" s="74" t="s">
        <v>196</v>
      </c>
      <c r="E96" s="75" t="s">
        <v>594</v>
      </c>
      <c r="F96" s="76">
        <v>4</v>
      </c>
      <c r="G96" s="86">
        <v>4</v>
      </c>
      <c r="H96" s="72" t="s">
        <v>0</v>
      </c>
      <c r="I96" s="78">
        <v>139.41</v>
      </c>
      <c r="J96" s="79">
        <v>139.41</v>
      </c>
      <c r="K96" s="80">
        <v>0.2288</v>
      </c>
      <c r="L96" s="79">
        <v>171.31</v>
      </c>
      <c r="M96" s="78">
        <f t="shared" ref="M96" si="26">ROUND(L96*G96,2)</f>
        <v>685.24</v>
      </c>
    </row>
    <row r="97" spans="1:13" ht="14.25" x14ac:dyDescent="0.2">
      <c r="A97" s="88"/>
      <c r="B97" s="72"/>
      <c r="C97" s="72"/>
      <c r="D97" s="106" t="s">
        <v>387</v>
      </c>
      <c r="E97" s="107"/>
      <c r="F97" s="107"/>
      <c r="G97" s="107"/>
      <c r="H97" s="107"/>
      <c r="I97" s="107"/>
      <c r="J97" s="107"/>
      <c r="K97" s="107"/>
      <c r="L97" s="108"/>
      <c r="M97" s="78"/>
    </row>
    <row r="98" spans="1:13" ht="42.75" x14ac:dyDescent="0.2">
      <c r="A98" s="72" t="s">
        <v>395</v>
      </c>
      <c r="B98" s="57">
        <v>104788</v>
      </c>
      <c r="C98" s="72" t="s">
        <v>319</v>
      </c>
      <c r="D98" s="74" t="s">
        <v>278</v>
      </c>
      <c r="E98" s="85" t="s">
        <v>524</v>
      </c>
      <c r="F98" s="76">
        <v>10</v>
      </c>
      <c r="G98" s="77">
        <v>10</v>
      </c>
      <c r="H98" s="72" t="s">
        <v>2</v>
      </c>
      <c r="I98" s="78">
        <v>15.58</v>
      </c>
      <c r="J98" s="79">
        <v>15.58</v>
      </c>
      <c r="K98" s="80">
        <v>0.2288</v>
      </c>
      <c r="L98" s="79">
        <f t="shared" ref="L98" si="27">ROUND(J98*(1+K98),2)</f>
        <v>19.14</v>
      </c>
      <c r="M98" s="78">
        <f t="shared" ref="M98" si="28">ROUND(L98*G98,2)</f>
        <v>191.4</v>
      </c>
    </row>
    <row r="99" spans="1:13" ht="14.25" x14ac:dyDescent="0.2">
      <c r="A99" s="72" t="s">
        <v>396</v>
      </c>
      <c r="B99" s="40" t="s">
        <v>34</v>
      </c>
      <c r="C99" s="72" t="s">
        <v>182</v>
      </c>
      <c r="D99" s="74" t="s">
        <v>614</v>
      </c>
      <c r="E99" s="85" t="s">
        <v>573</v>
      </c>
      <c r="F99" s="76">
        <v>0.30000000000000004</v>
      </c>
      <c r="G99" s="77">
        <v>0.3</v>
      </c>
      <c r="H99" s="72" t="s">
        <v>3</v>
      </c>
      <c r="I99" s="78">
        <v>550.16</v>
      </c>
      <c r="J99" s="79">
        <v>550.16</v>
      </c>
      <c r="K99" s="80">
        <v>0.2288</v>
      </c>
      <c r="L99" s="79">
        <f t="shared" ref="L99" si="29">ROUND(J99*(1+K99),2)</f>
        <v>676.04</v>
      </c>
      <c r="M99" s="78">
        <f t="shared" ref="M99" si="30">ROUND(L99*G99,2)</f>
        <v>202.81</v>
      </c>
    </row>
    <row r="100" spans="1:13" ht="28.5" x14ac:dyDescent="0.2">
      <c r="A100" s="72" t="s">
        <v>397</v>
      </c>
      <c r="B100" s="50" t="s">
        <v>167</v>
      </c>
      <c r="C100" s="72" t="s">
        <v>182</v>
      </c>
      <c r="D100" s="74" t="s">
        <v>168</v>
      </c>
      <c r="E100" s="85" t="s">
        <v>512</v>
      </c>
      <c r="F100" s="76">
        <v>78</v>
      </c>
      <c r="G100" s="77">
        <v>78</v>
      </c>
      <c r="H100" s="72" t="s">
        <v>2</v>
      </c>
      <c r="I100" s="78">
        <v>84.15</v>
      </c>
      <c r="J100" s="79">
        <v>84.15</v>
      </c>
      <c r="K100" s="80">
        <v>0.2288</v>
      </c>
      <c r="L100" s="79">
        <f t="shared" si="18"/>
        <v>103.4</v>
      </c>
      <c r="M100" s="78">
        <f t="shared" si="19"/>
        <v>8065.2</v>
      </c>
    </row>
    <row r="101" spans="1:13" ht="28.5" x14ac:dyDescent="0.2">
      <c r="A101" s="72" t="s">
        <v>516</v>
      </c>
      <c r="B101" s="50" t="s">
        <v>165</v>
      </c>
      <c r="C101" s="72" t="s">
        <v>182</v>
      </c>
      <c r="D101" s="74" t="s">
        <v>166</v>
      </c>
      <c r="E101" s="85" t="s">
        <v>511</v>
      </c>
      <c r="F101" s="76">
        <v>9</v>
      </c>
      <c r="G101" s="77">
        <v>9</v>
      </c>
      <c r="H101" s="72" t="s">
        <v>2</v>
      </c>
      <c r="I101" s="78">
        <v>76.989999999999995</v>
      </c>
      <c r="J101" s="79">
        <v>76.989999999999995</v>
      </c>
      <c r="K101" s="80">
        <v>0.2288</v>
      </c>
      <c r="L101" s="79">
        <f t="shared" ref="L101" si="31">ROUND(J101*(1+K101),2)</f>
        <v>94.61</v>
      </c>
      <c r="M101" s="78">
        <f t="shared" ref="M101" si="32">ROUND(L101*G101,2)</f>
        <v>851.49</v>
      </c>
    </row>
    <row r="102" spans="1:13" ht="28.5" x14ac:dyDescent="0.2">
      <c r="A102" s="72" t="s">
        <v>398</v>
      </c>
      <c r="B102" s="40" t="s">
        <v>161</v>
      </c>
      <c r="C102" s="72" t="s">
        <v>182</v>
      </c>
      <c r="D102" s="74" t="s">
        <v>162</v>
      </c>
      <c r="E102" s="85" t="s">
        <v>513</v>
      </c>
      <c r="F102" s="76">
        <v>9</v>
      </c>
      <c r="G102" s="77">
        <v>9</v>
      </c>
      <c r="H102" s="72" t="s">
        <v>2</v>
      </c>
      <c r="I102" s="78">
        <v>39.89</v>
      </c>
      <c r="J102" s="79">
        <v>39.89</v>
      </c>
      <c r="K102" s="80">
        <v>0.2288</v>
      </c>
      <c r="L102" s="79">
        <f t="shared" si="18"/>
        <v>49.02</v>
      </c>
      <c r="M102" s="78">
        <f t="shared" si="19"/>
        <v>441.18</v>
      </c>
    </row>
    <row r="103" spans="1:13" ht="28.5" x14ac:dyDescent="0.2">
      <c r="A103" s="72" t="s">
        <v>399</v>
      </c>
      <c r="B103" s="50" t="s">
        <v>163</v>
      </c>
      <c r="C103" s="72" t="s">
        <v>182</v>
      </c>
      <c r="D103" s="74" t="s">
        <v>164</v>
      </c>
      <c r="E103" s="85" t="s">
        <v>583</v>
      </c>
      <c r="F103" s="76">
        <v>20</v>
      </c>
      <c r="G103" s="77">
        <v>20</v>
      </c>
      <c r="H103" s="72" t="s">
        <v>2</v>
      </c>
      <c r="I103" s="78">
        <v>48.61</v>
      </c>
      <c r="J103" s="79">
        <v>48.61</v>
      </c>
      <c r="K103" s="80">
        <v>0.2288</v>
      </c>
      <c r="L103" s="79">
        <f t="shared" si="18"/>
        <v>59.73</v>
      </c>
      <c r="M103" s="78">
        <f t="shared" si="19"/>
        <v>1194.5999999999999</v>
      </c>
    </row>
    <row r="104" spans="1:13" ht="42.75" x14ac:dyDescent="0.2">
      <c r="A104" s="72" t="s">
        <v>402</v>
      </c>
      <c r="B104" s="47">
        <v>104351</v>
      </c>
      <c r="C104" s="72" t="s">
        <v>319</v>
      </c>
      <c r="D104" s="74" t="s">
        <v>191</v>
      </c>
      <c r="E104" s="85" t="s">
        <v>585</v>
      </c>
      <c r="F104" s="76">
        <v>2</v>
      </c>
      <c r="G104" s="77">
        <v>2</v>
      </c>
      <c r="H104" s="72" t="s">
        <v>0</v>
      </c>
      <c r="I104" s="78">
        <v>27.06</v>
      </c>
      <c r="J104" s="79">
        <v>27.06</v>
      </c>
      <c r="K104" s="80">
        <v>0.2288</v>
      </c>
      <c r="L104" s="79">
        <f t="shared" ref="L104" si="33">ROUND(J104*(1+K104),2)</f>
        <v>33.25</v>
      </c>
      <c r="M104" s="78">
        <f t="shared" ref="M104" si="34">ROUND(L104*G104,2)</f>
        <v>66.5</v>
      </c>
    </row>
    <row r="105" spans="1:13" ht="42.75" x14ac:dyDescent="0.2">
      <c r="A105" s="72" t="s">
        <v>403</v>
      </c>
      <c r="B105" s="50">
        <v>97902</v>
      </c>
      <c r="C105" s="72" t="s">
        <v>319</v>
      </c>
      <c r="D105" s="74" t="s">
        <v>192</v>
      </c>
      <c r="E105" s="85" t="s">
        <v>584</v>
      </c>
      <c r="F105" s="76">
        <v>6</v>
      </c>
      <c r="G105" s="77">
        <v>6</v>
      </c>
      <c r="H105" s="72" t="s">
        <v>0</v>
      </c>
      <c r="I105" s="78">
        <v>644.63</v>
      </c>
      <c r="J105" s="79">
        <v>644.63</v>
      </c>
      <c r="K105" s="80">
        <v>0.2288</v>
      </c>
      <c r="L105" s="79">
        <f t="shared" si="18"/>
        <v>792.12</v>
      </c>
      <c r="M105" s="78">
        <f t="shared" si="19"/>
        <v>4752.72</v>
      </c>
    </row>
    <row r="106" spans="1:13" ht="14.25" x14ac:dyDescent="0.2">
      <c r="A106" s="72" t="s">
        <v>404</v>
      </c>
      <c r="B106" s="50" t="s">
        <v>175</v>
      </c>
      <c r="C106" s="72" t="s">
        <v>182</v>
      </c>
      <c r="D106" s="74" t="s">
        <v>176</v>
      </c>
      <c r="E106" s="85"/>
      <c r="F106" s="76">
        <v>5</v>
      </c>
      <c r="G106" s="77">
        <v>5</v>
      </c>
      <c r="H106" s="72" t="s">
        <v>0</v>
      </c>
      <c r="I106" s="78">
        <v>119.95</v>
      </c>
      <c r="J106" s="79">
        <v>119.95</v>
      </c>
      <c r="K106" s="80">
        <v>0.2288</v>
      </c>
      <c r="L106" s="79">
        <f t="shared" si="18"/>
        <v>147.38999999999999</v>
      </c>
      <c r="M106" s="78">
        <f t="shared" si="19"/>
        <v>736.95</v>
      </c>
    </row>
    <row r="107" spans="1:13" ht="14.25" x14ac:dyDescent="0.2">
      <c r="A107" s="88"/>
      <c r="B107" s="72"/>
      <c r="C107" s="72"/>
      <c r="D107" s="106" t="s">
        <v>388</v>
      </c>
      <c r="E107" s="107"/>
      <c r="F107" s="107"/>
      <c r="G107" s="107"/>
      <c r="H107" s="107"/>
      <c r="I107" s="107"/>
      <c r="J107" s="107"/>
      <c r="K107" s="107"/>
      <c r="L107" s="108"/>
      <c r="M107" s="78"/>
    </row>
    <row r="108" spans="1:13" ht="14.25" x14ac:dyDescent="0.2">
      <c r="A108" s="72" t="s">
        <v>400</v>
      </c>
      <c r="B108" s="59" t="s">
        <v>138</v>
      </c>
      <c r="C108" s="72" t="s">
        <v>182</v>
      </c>
      <c r="D108" s="74" t="s">
        <v>139</v>
      </c>
      <c r="E108" s="85" t="s">
        <v>482</v>
      </c>
      <c r="F108" s="76">
        <v>2</v>
      </c>
      <c r="G108" s="77">
        <v>2</v>
      </c>
      <c r="H108" s="72" t="s">
        <v>0</v>
      </c>
      <c r="I108" s="78">
        <v>1045.6600000000001</v>
      </c>
      <c r="J108" s="79">
        <v>1045.6600000000001</v>
      </c>
      <c r="K108" s="80">
        <v>0.2288</v>
      </c>
      <c r="L108" s="79">
        <f t="shared" si="18"/>
        <v>1284.9100000000001</v>
      </c>
      <c r="M108" s="78">
        <f t="shared" si="19"/>
        <v>2569.8200000000002</v>
      </c>
    </row>
    <row r="109" spans="1:13" ht="14.25" x14ac:dyDescent="0.2">
      <c r="A109" s="72" t="s">
        <v>401</v>
      </c>
      <c r="B109" s="39" t="s">
        <v>148</v>
      </c>
      <c r="C109" s="72" t="s">
        <v>182</v>
      </c>
      <c r="D109" s="74" t="s">
        <v>211</v>
      </c>
      <c r="E109" s="85" t="s">
        <v>483</v>
      </c>
      <c r="F109" s="76">
        <v>2</v>
      </c>
      <c r="G109" s="77">
        <v>2</v>
      </c>
      <c r="H109" s="72" t="s">
        <v>0</v>
      </c>
      <c r="I109" s="78">
        <v>379.4</v>
      </c>
      <c r="J109" s="79">
        <v>379.4</v>
      </c>
      <c r="K109" s="80">
        <v>0.2288</v>
      </c>
      <c r="L109" s="79">
        <f t="shared" si="18"/>
        <v>466.21</v>
      </c>
      <c r="M109" s="78">
        <f t="shared" si="19"/>
        <v>932.42</v>
      </c>
    </row>
    <row r="110" spans="1:13" ht="57" x14ac:dyDescent="0.2">
      <c r="A110" s="72" t="s">
        <v>405</v>
      </c>
      <c r="B110" s="50">
        <v>86942</v>
      </c>
      <c r="C110" s="72" t="s">
        <v>319</v>
      </c>
      <c r="D110" s="74" t="s">
        <v>610</v>
      </c>
      <c r="E110" s="85" t="s">
        <v>560</v>
      </c>
      <c r="F110" s="76">
        <v>4</v>
      </c>
      <c r="G110" s="77">
        <v>4</v>
      </c>
      <c r="H110" s="72" t="s">
        <v>0</v>
      </c>
      <c r="I110" s="78">
        <v>270.91000000000003</v>
      </c>
      <c r="J110" s="79">
        <v>270.91000000000003</v>
      </c>
      <c r="K110" s="80">
        <v>0.2288</v>
      </c>
      <c r="L110" s="79">
        <f t="shared" si="18"/>
        <v>332.89</v>
      </c>
      <c r="M110" s="78">
        <f t="shared" si="19"/>
        <v>1331.56</v>
      </c>
    </row>
    <row r="111" spans="1:13" ht="22.5" customHeight="1" x14ac:dyDescent="0.2">
      <c r="A111" s="72" t="s">
        <v>406</v>
      </c>
      <c r="B111" s="39" t="s">
        <v>149</v>
      </c>
      <c r="C111" s="72" t="s">
        <v>182</v>
      </c>
      <c r="D111" s="74" t="s">
        <v>150</v>
      </c>
      <c r="E111" s="85" t="s">
        <v>577</v>
      </c>
      <c r="F111" s="76">
        <v>4</v>
      </c>
      <c r="G111" s="77">
        <v>4</v>
      </c>
      <c r="H111" s="72" t="s">
        <v>0</v>
      </c>
      <c r="I111" s="78">
        <v>59.14</v>
      </c>
      <c r="J111" s="79">
        <v>59.14</v>
      </c>
      <c r="K111" s="80">
        <v>0.2288</v>
      </c>
      <c r="L111" s="79">
        <f t="shared" si="18"/>
        <v>72.67</v>
      </c>
      <c r="M111" s="78">
        <f t="shared" si="19"/>
        <v>290.68</v>
      </c>
    </row>
    <row r="112" spans="1:13" ht="28.5" x14ac:dyDescent="0.2">
      <c r="A112" s="72" t="s">
        <v>407</v>
      </c>
      <c r="B112" s="50">
        <v>100858</v>
      </c>
      <c r="C112" s="72" t="s">
        <v>319</v>
      </c>
      <c r="D112" s="74" t="s">
        <v>296</v>
      </c>
      <c r="E112" s="85" t="s">
        <v>484</v>
      </c>
      <c r="F112" s="76">
        <v>3</v>
      </c>
      <c r="G112" s="77">
        <v>3</v>
      </c>
      <c r="H112" s="72" t="s">
        <v>0</v>
      </c>
      <c r="I112" s="78">
        <v>765.13</v>
      </c>
      <c r="J112" s="79">
        <v>765.13</v>
      </c>
      <c r="K112" s="80">
        <v>0.2288</v>
      </c>
      <c r="L112" s="79">
        <f t="shared" si="18"/>
        <v>940.19</v>
      </c>
      <c r="M112" s="78">
        <f t="shared" si="19"/>
        <v>2820.57</v>
      </c>
    </row>
    <row r="113" spans="1:13" ht="57" x14ac:dyDescent="0.2">
      <c r="A113" s="72" t="s">
        <v>408</v>
      </c>
      <c r="B113" s="50">
        <v>95472</v>
      </c>
      <c r="C113" s="72" t="s">
        <v>319</v>
      </c>
      <c r="D113" s="74" t="s">
        <v>194</v>
      </c>
      <c r="E113" s="85" t="s">
        <v>485</v>
      </c>
      <c r="F113" s="76">
        <v>2</v>
      </c>
      <c r="G113" s="77">
        <v>2</v>
      </c>
      <c r="H113" s="72" t="s">
        <v>0</v>
      </c>
      <c r="I113" s="78">
        <v>807.25</v>
      </c>
      <c r="J113" s="79">
        <v>807.25</v>
      </c>
      <c r="K113" s="80">
        <v>0.2288</v>
      </c>
      <c r="L113" s="79">
        <f t="shared" si="18"/>
        <v>991.95</v>
      </c>
      <c r="M113" s="78">
        <f t="shared" si="19"/>
        <v>1983.9</v>
      </c>
    </row>
    <row r="114" spans="1:13" ht="42.75" x14ac:dyDescent="0.2">
      <c r="A114" s="72" t="s">
        <v>409</v>
      </c>
      <c r="B114" s="58">
        <v>95470</v>
      </c>
      <c r="C114" s="72" t="s">
        <v>319</v>
      </c>
      <c r="D114" s="74" t="s">
        <v>306</v>
      </c>
      <c r="E114" s="85" t="s">
        <v>486</v>
      </c>
      <c r="F114" s="76">
        <v>5</v>
      </c>
      <c r="G114" s="77">
        <v>5</v>
      </c>
      <c r="H114" s="72" t="s">
        <v>0</v>
      </c>
      <c r="I114" s="78">
        <v>317.61</v>
      </c>
      <c r="J114" s="79">
        <v>317.61</v>
      </c>
      <c r="K114" s="80">
        <v>0.2288</v>
      </c>
      <c r="L114" s="79">
        <f t="shared" si="18"/>
        <v>390.28</v>
      </c>
      <c r="M114" s="78">
        <f t="shared" si="19"/>
        <v>1951.4</v>
      </c>
    </row>
    <row r="115" spans="1:13" ht="14.25" x14ac:dyDescent="0.2">
      <c r="A115" s="72" t="s">
        <v>410</v>
      </c>
      <c r="B115" s="40" t="s">
        <v>169</v>
      </c>
      <c r="C115" s="72" t="s">
        <v>182</v>
      </c>
      <c r="D115" s="74" t="s">
        <v>170</v>
      </c>
      <c r="E115" s="85" t="s">
        <v>488</v>
      </c>
      <c r="F115" s="76">
        <v>7</v>
      </c>
      <c r="G115" s="77">
        <v>7</v>
      </c>
      <c r="H115" s="72" t="s">
        <v>0</v>
      </c>
      <c r="I115" s="78">
        <v>377.75</v>
      </c>
      <c r="J115" s="79">
        <v>377.75</v>
      </c>
      <c r="K115" s="80">
        <v>0.2288</v>
      </c>
      <c r="L115" s="79">
        <f t="shared" ref="L115" si="35">ROUND(J115*(1+K115),2)</f>
        <v>464.18</v>
      </c>
      <c r="M115" s="78">
        <f t="shared" ref="M115" si="36">ROUND(L115*G115,2)</f>
        <v>3249.26</v>
      </c>
    </row>
    <row r="116" spans="1:13" ht="30.75" customHeight="1" x14ac:dyDescent="0.2">
      <c r="A116" s="72" t="s">
        <v>411</v>
      </c>
      <c r="B116" s="72">
        <v>86876</v>
      </c>
      <c r="C116" s="72" t="s">
        <v>319</v>
      </c>
      <c r="D116" s="74" t="s">
        <v>193</v>
      </c>
      <c r="E116" s="85" t="s">
        <v>487</v>
      </c>
      <c r="F116" s="76">
        <v>1</v>
      </c>
      <c r="G116" s="77">
        <v>1</v>
      </c>
      <c r="H116" s="72" t="s">
        <v>0</v>
      </c>
      <c r="I116" s="78">
        <v>379.59</v>
      </c>
      <c r="J116" s="79">
        <v>379.59</v>
      </c>
      <c r="K116" s="80">
        <v>0.2288</v>
      </c>
      <c r="L116" s="79">
        <f t="shared" si="18"/>
        <v>466.44</v>
      </c>
      <c r="M116" s="78">
        <f t="shared" si="19"/>
        <v>466.44</v>
      </c>
    </row>
    <row r="117" spans="1:13" ht="14.25" x14ac:dyDescent="0.2">
      <c r="A117" s="72" t="s">
        <v>412</v>
      </c>
      <c r="B117" s="70" t="s">
        <v>151</v>
      </c>
      <c r="C117" s="72" t="s">
        <v>182</v>
      </c>
      <c r="D117" s="74" t="s">
        <v>152</v>
      </c>
      <c r="E117" s="85" t="s">
        <v>587</v>
      </c>
      <c r="F117" s="76">
        <v>1</v>
      </c>
      <c r="G117" s="77">
        <v>1</v>
      </c>
      <c r="H117" s="72" t="s">
        <v>0</v>
      </c>
      <c r="I117" s="78">
        <v>32.15</v>
      </c>
      <c r="J117" s="79">
        <v>32.15</v>
      </c>
      <c r="K117" s="80">
        <v>0.2288</v>
      </c>
      <c r="L117" s="79">
        <f t="shared" si="18"/>
        <v>39.51</v>
      </c>
      <c r="M117" s="78">
        <f t="shared" si="19"/>
        <v>39.51</v>
      </c>
    </row>
    <row r="118" spans="1:13" ht="14.25" x14ac:dyDescent="0.2">
      <c r="A118" s="72" t="s">
        <v>517</v>
      </c>
      <c r="B118" s="50" t="s">
        <v>146</v>
      </c>
      <c r="C118" s="72" t="s">
        <v>182</v>
      </c>
      <c r="D118" s="74" t="s">
        <v>147</v>
      </c>
      <c r="E118" s="85" t="s">
        <v>586</v>
      </c>
      <c r="F118" s="76">
        <v>4</v>
      </c>
      <c r="G118" s="77">
        <v>4</v>
      </c>
      <c r="H118" s="72" t="s">
        <v>0</v>
      </c>
      <c r="I118" s="78">
        <v>68.05</v>
      </c>
      <c r="J118" s="79">
        <v>68.05</v>
      </c>
      <c r="K118" s="80">
        <v>0.2288</v>
      </c>
      <c r="L118" s="79">
        <f t="shared" si="18"/>
        <v>83.62</v>
      </c>
      <c r="M118" s="78">
        <f t="shared" si="19"/>
        <v>334.48</v>
      </c>
    </row>
    <row r="119" spans="1:13" ht="14.25" x14ac:dyDescent="0.2">
      <c r="A119" s="72" t="s">
        <v>518</v>
      </c>
      <c r="B119" s="50" t="s">
        <v>144</v>
      </c>
      <c r="C119" s="72" t="s">
        <v>182</v>
      </c>
      <c r="D119" s="74" t="s">
        <v>145</v>
      </c>
      <c r="E119" s="85" t="s">
        <v>586</v>
      </c>
      <c r="F119" s="76">
        <v>4</v>
      </c>
      <c r="G119" s="77">
        <v>4</v>
      </c>
      <c r="H119" s="72" t="s">
        <v>0</v>
      </c>
      <c r="I119" s="78">
        <v>68.11</v>
      </c>
      <c r="J119" s="79">
        <v>68.11</v>
      </c>
      <c r="K119" s="80">
        <v>0.2288</v>
      </c>
      <c r="L119" s="79">
        <f t="shared" si="18"/>
        <v>83.69</v>
      </c>
      <c r="M119" s="78">
        <f t="shared" si="19"/>
        <v>334.76</v>
      </c>
    </row>
    <row r="120" spans="1:13" ht="14.25" x14ac:dyDescent="0.2">
      <c r="A120" s="72" t="s">
        <v>519</v>
      </c>
      <c r="B120" s="47" t="s">
        <v>142</v>
      </c>
      <c r="C120" s="72" t="s">
        <v>182</v>
      </c>
      <c r="D120" s="74" t="s">
        <v>143</v>
      </c>
      <c r="E120" s="85" t="s">
        <v>488</v>
      </c>
      <c r="F120" s="76">
        <v>7</v>
      </c>
      <c r="G120" s="77">
        <v>7</v>
      </c>
      <c r="H120" s="72" t="s">
        <v>0</v>
      </c>
      <c r="I120" s="78">
        <v>76.22</v>
      </c>
      <c r="J120" s="79">
        <v>76.22</v>
      </c>
      <c r="K120" s="80">
        <v>0.2288</v>
      </c>
      <c r="L120" s="79">
        <f t="shared" si="18"/>
        <v>93.66</v>
      </c>
      <c r="M120" s="78">
        <f t="shared" si="19"/>
        <v>655.62</v>
      </c>
    </row>
    <row r="121" spans="1:13" ht="14.25" x14ac:dyDescent="0.2">
      <c r="A121" s="72" t="s">
        <v>520</v>
      </c>
      <c r="B121" s="50" t="s">
        <v>153</v>
      </c>
      <c r="C121" s="72" t="s">
        <v>182</v>
      </c>
      <c r="D121" s="74" t="s">
        <v>154</v>
      </c>
      <c r="E121" s="85" t="s">
        <v>488</v>
      </c>
      <c r="F121" s="76">
        <v>7</v>
      </c>
      <c r="G121" s="77">
        <v>7</v>
      </c>
      <c r="H121" s="72" t="s">
        <v>0</v>
      </c>
      <c r="I121" s="78">
        <v>39.770000000000003</v>
      </c>
      <c r="J121" s="79">
        <v>39.770000000000003</v>
      </c>
      <c r="K121" s="80">
        <v>0.2288</v>
      </c>
      <c r="L121" s="79">
        <f t="shared" si="18"/>
        <v>48.87</v>
      </c>
      <c r="M121" s="78">
        <f t="shared" si="19"/>
        <v>342.09</v>
      </c>
    </row>
    <row r="122" spans="1:13" ht="28.5" x14ac:dyDescent="0.2">
      <c r="A122" s="72" t="s">
        <v>521</v>
      </c>
      <c r="B122" s="50" t="s">
        <v>84</v>
      </c>
      <c r="C122" s="72" t="s">
        <v>182</v>
      </c>
      <c r="D122" s="74" t="s">
        <v>85</v>
      </c>
      <c r="E122" s="85" t="s">
        <v>489</v>
      </c>
      <c r="F122" s="76">
        <v>6</v>
      </c>
      <c r="G122" s="77">
        <v>6</v>
      </c>
      <c r="H122" s="72" t="s">
        <v>0</v>
      </c>
      <c r="I122" s="78">
        <v>147.46</v>
      </c>
      <c r="J122" s="79">
        <v>147.46</v>
      </c>
      <c r="K122" s="80">
        <v>0.2288</v>
      </c>
      <c r="L122" s="79">
        <f t="shared" si="18"/>
        <v>181.2</v>
      </c>
      <c r="M122" s="78">
        <f t="shared" si="19"/>
        <v>1087.2</v>
      </c>
    </row>
    <row r="123" spans="1:13" ht="28.5" x14ac:dyDescent="0.2">
      <c r="A123" s="72" t="s">
        <v>578</v>
      </c>
      <c r="B123" s="50" t="s">
        <v>86</v>
      </c>
      <c r="C123" s="72" t="s">
        <v>182</v>
      </c>
      <c r="D123" s="74" t="s">
        <v>87</v>
      </c>
      <c r="E123" s="85" t="s">
        <v>490</v>
      </c>
      <c r="F123" s="76">
        <v>6</v>
      </c>
      <c r="G123" s="77">
        <v>6</v>
      </c>
      <c r="H123" s="72" t="s">
        <v>0</v>
      </c>
      <c r="I123" s="78">
        <v>187.99</v>
      </c>
      <c r="J123" s="79">
        <v>187.99</v>
      </c>
      <c r="K123" s="80">
        <v>0.2288</v>
      </c>
      <c r="L123" s="79">
        <f t="shared" si="18"/>
        <v>231</v>
      </c>
      <c r="M123" s="78">
        <f t="shared" si="19"/>
        <v>1386</v>
      </c>
    </row>
    <row r="124" spans="1:13" ht="14.25" x14ac:dyDescent="0.2">
      <c r="A124" s="19" t="s">
        <v>223</v>
      </c>
      <c r="B124" s="98" t="s">
        <v>413</v>
      </c>
      <c r="C124" s="99"/>
      <c r="D124" s="99"/>
      <c r="E124" s="99"/>
      <c r="F124" s="99"/>
      <c r="G124" s="99"/>
      <c r="H124" s="99"/>
      <c r="I124" s="99"/>
      <c r="J124" s="99"/>
      <c r="K124" s="99"/>
      <c r="L124" s="100"/>
      <c r="M124" s="49">
        <f xml:space="preserve"> SUM(M126:M158)</f>
        <v>11054.079999999996</v>
      </c>
    </row>
    <row r="125" spans="1:13" ht="14.25" customHeight="1" x14ac:dyDescent="0.2">
      <c r="A125" s="90" t="s">
        <v>414</v>
      </c>
      <c r="B125" s="91"/>
      <c r="C125" s="91"/>
      <c r="D125" s="111" t="s">
        <v>597</v>
      </c>
      <c r="E125" s="111"/>
      <c r="F125" s="111"/>
      <c r="G125" s="111"/>
      <c r="H125" s="111"/>
      <c r="I125" s="111"/>
      <c r="J125" s="111"/>
      <c r="K125" s="111"/>
      <c r="L125" s="111"/>
      <c r="M125" s="92"/>
    </row>
    <row r="126" spans="1:13" ht="42.75" x14ac:dyDescent="0.2">
      <c r="A126" s="72" t="s">
        <v>527</v>
      </c>
      <c r="B126" s="96">
        <v>97881</v>
      </c>
      <c r="C126" s="72" t="s">
        <v>319</v>
      </c>
      <c r="D126" s="74" t="s">
        <v>189</v>
      </c>
      <c r="E126" s="75"/>
      <c r="F126" s="76">
        <v>4</v>
      </c>
      <c r="G126" s="86">
        <v>4</v>
      </c>
      <c r="H126" s="72" t="s">
        <v>0</v>
      </c>
      <c r="I126" s="78">
        <v>142.83000000000001</v>
      </c>
      <c r="J126" s="79">
        <v>142.83000000000001</v>
      </c>
      <c r="K126" s="80">
        <v>0.2288</v>
      </c>
      <c r="L126" s="79">
        <f t="shared" si="18"/>
        <v>175.51</v>
      </c>
      <c r="M126" s="78">
        <f t="shared" si="19"/>
        <v>702.04</v>
      </c>
    </row>
    <row r="127" spans="1:13" ht="14.25" x14ac:dyDescent="0.2">
      <c r="A127" s="72" t="s">
        <v>528</v>
      </c>
      <c r="B127" s="96" t="s">
        <v>115</v>
      </c>
      <c r="C127" s="72" t="s">
        <v>182</v>
      </c>
      <c r="D127" s="74" t="s">
        <v>116</v>
      </c>
      <c r="E127" s="75"/>
      <c r="F127" s="76">
        <v>200</v>
      </c>
      <c r="G127" s="86">
        <v>200</v>
      </c>
      <c r="H127" s="72" t="s">
        <v>2</v>
      </c>
      <c r="I127" s="78">
        <v>6.72</v>
      </c>
      <c r="J127" s="79">
        <v>6.72</v>
      </c>
      <c r="K127" s="80">
        <v>0.2288</v>
      </c>
      <c r="L127" s="79">
        <f t="shared" ref="L127:L133" si="37">ROUND(J127*(1+K127),2)</f>
        <v>8.26</v>
      </c>
      <c r="M127" s="78">
        <f t="shared" ref="M127:M133" si="38">ROUND(L127*G127,2)</f>
        <v>1652</v>
      </c>
    </row>
    <row r="128" spans="1:13" ht="28.5" x14ac:dyDescent="0.2">
      <c r="A128" s="72" t="s">
        <v>529</v>
      </c>
      <c r="B128" s="96" t="s">
        <v>105</v>
      </c>
      <c r="C128" s="72" t="s">
        <v>182</v>
      </c>
      <c r="D128" s="74" t="s">
        <v>106</v>
      </c>
      <c r="E128" s="75"/>
      <c r="F128" s="76">
        <v>60</v>
      </c>
      <c r="G128" s="86">
        <v>60</v>
      </c>
      <c r="H128" s="72" t="s">
        <v>2</v>
      </c>
      <c r="I128" s="78">
        <v>7.19</v>
      </c>
      <c r="J128" s="79">
        <v>7.19</v>
      </c>
      <c r="K128" s="80">
        <v>0.2288</v>
      </c>
      <c r="L128" s="79">
        <f t="shared" si="37"/>
        <v>8.84</v>
      </c>
      <c r="M128" s="78">
        <f t="shared" si="38"/>
        <v>530.4</v>
      </c>
    </row>
    <row r="129" spans="1:13" ht="14.25" x14ac:dyDescent="0.2">
      <c r="A129" s="72" t="s">
        <v>530</v>
      </c>
      <c r="B129" s="96" t="s">
        <v>104</v>
      </c>
      <c r="C129" s="72" t="s">
        <v>182</v>
      </c>
      <c r="D129" s="74" t="s">
        <v>311</v>
      </c>
      <c r="E129" s="75"/>
      <c r="F129" s="76">
        <v>7.5</v>
      </c>
      <c r="G129" s="86">
        <v>7.5</v>
      </c>
      <c r="H129" s="72" t="s">
        <v>2</v>
      </c>
      <c r="I129" s="78">
        <v>57.48</v>
      </c>
      <c r="J129" s="79">
        <v>57.48</v>
      </c>
      <c r="K129" s="80">
        <v>0.2288</v>
      </c>
      <c r="L129" s="79">
        <f t="shared" si="37"/>
        <v>70.63</v>
      </c>
      <c r="M129" s="78">
        <f t="shared" si="38"/>
        <v>529.73</v>
      </c>
    </row>
    <row r="130" spans="1:13" ht="14.25" x14ac:dyDescent="0.2">
      <c r="A130" s="72" t="s">
        <v>531</v>
      </c>
      <c r="B130" s="96" t="s">
        <v>20</v>
      </c>
      <c r="C130" s="72" t="s">
        <v>182</v>
      </c>
      <c r="D130" s="74" t="s">
        <v>21</v>
      </c>
      <c r="E130" s="75"/>
      <c r="F130" s="76">
        <v>9</v>
      </c>
      <c r="G130" s="86">
        <v>9</v>
      </c>
      <c r="H130" s="72" t="s">
        <v>3</v>
      </c>
      <c r="I130" s="78">
        <v>56.78</v>
      </c>
      <c r="J130" s="79">
        <v>56.78</v>
      </c>
      <c r="K130" s="80">
        <v>0.2288</v>
      </c>
      <c r="L130" s="79">
        <f t="shared" si="37"/>
        <v>69.77</v>
      </c>
      <c r="M130" s="78">
        <f t="shared" si="38"/>
        <v>627.92999999999995</v>
      </c>
    </row>
    <row r="131" spans="1:13" ht="14.25" x14ac:dyDescent="0.2">
      <c r="A131" s="72" t="s">
        <v>532</v>
      </c>
      <c r="B131" s="96" t="s">
        <v>24</v>
      </c>
      <c r="C131" s="72" t="s">
        <v>182</v>
      </c>
      <c r="D131" s="74" t="s">
        <v>25</v>
      </c>
      <c r="E131" s="75"/>
      <c r="F131" s="76">
        <v>9</v>
      </c>
      <c r="G131" s="86">
        <v>9</v>
      </c>
      <c r="H131" s="72" t="s">
        <v>3</v>
      </c>
      <c r="I131" s="78">
        <v>9.77</v>
      </c>
      <c r="J131" s="79">
        <v>9.77</v>
      </c>
      <c r="K131" s="80">
        <v>0.2288</v>
      </c>
      <c r="L131" s="79">
        <f t="shared" si="37"/>
        <v>12.01</v>
      </c>
      <c r="M131" s="78">
        <f t="shared" si="38"/>
        <v>108.09</v>
      </c>
    </row>
    <row r="132" spans="1:13" ht="42.75" x14ac:dyDescent="0.2">
      <c r="A132" s="72" t="s">
        <v>598</v>
      </c>
      <c r="B132" s="96">
        <v>104786</v>
      </c>
      <c r="C132" s="72" t="s">
        <v>319</v>
      </c>
      <c r="D132" s="74" t="s">
        <v>277</v>
      </c>
      <c r="E132" s="75"/>
      <c r="F132" s="76">
        <v>5</v>
      </c>
      <c r="G132" s="86">
        <v>5</v>
      </c>
      <c r="H132" s="72" t="s">
        <v>2</v>
      </c>
      <c r="I132" s="78">
        <v>8.84</v>
      </c>
      <c r="J132" s="79">
        <v>8.84</v>
      </c>
      <c r="K132" s="80">
        <v>0.2288</v>
      </c>
      <c r="L132" s="79">
        <f t="shared" si="37"/>
        <v>10.86</v>
      </c>
      <c r="M132" s="78">
        <f t="shared" si="38"/>
        <v>54.3</v>
      </c>
    </row>
    <row r="133" spans="1:13" ht="42.75" x14ac:dyDescent="0.2">
      <c r="A133" s="72" t="s">
        <v>599</v>
      </c>
      <c r="B133" s="96">
        <v>90468</v>
      </c>
      <c r="C133" s="72" t="s">
        <v>319</v>
      </c>
      <c r="D133" s="74" t="s">
        <v>276</v>
      </c>
      <c r="E133" s="75"/>
      <c r="F133" s="76">
        <v>5</v>
      </c>
      <c r="G133" s="86">
        <v>5</v>
      </c>
      <c r="H133" s="72" t="s">
        <v>2</v>
      </c>
      <c r="I133" s="78">
        <v>9.5399999999999991</v>
      </c>
      <c r="J133" s="79">
        <v>9.5399999999999991</v>
      </c>
      <c r="K133" s="80">
        <v>0.2288</v>
      </c>
      <c r="L133" s="79">
        <f t="shared" si="37"/>
        <v>11.72</v>
      </c>
      <c r="M133" s="78">
        <f t="shared" si="38"/>
        <v>58.6</v>
      </c>
    </row>
    <row r="134" spans="1:13" ht="14.25" x14ac:dyDescent="0.2">
      <c r="A134" s="90" t="s">
        <v>415</v>
      </c>
      <c r="B134" s="91"/>
      <c r="C134" s="91"/>
      <c r="D134" s="111" t="s">
        <v>546</v>
      </c>
      <c r="E134" s="111"/>
      <c r="F134" s="111"/>
      <c r="G134" s="111"/>
      <c r="H134" s="111"/>
      <c r="I134" s="111"/>
      <c r="J134" s="111"/>
      <c r="K134" s="111"/>
      <c r="L134" s="111"/>
      <c r="M134" s="92"/>
    </row>
    <row r="135" spans="1:13" ht="28.5" x14ac:dyDescent="0.2">
      <c r="A135" s="72" t="s">
        <v>533</v>
      </c>
      <c r="B135" s="93" t="s">
        <v>131</v>
      </c>
      <c r="C135" s="72" t="s">
        <v>182</v>
      </c>
      <c r="D135" s="74" t="s">
        <v>132</v>
      </c>
      <c r="E135" s="97" t="s">
        <v>553</v>
      </c>
      <c r="F135" s="94">
        <v>4</v>
      </c>
      <c r="G135" s="77">
        <v>4</v>
      </c>
      <c r="H135" s="72" t="s">
        <v>0</v>
      </c>
      <c r="I135" s="78">
        <v>70.900000000000006</v>
      </c>
      <c r="J135" s="79">
        <v>70.900000000000006</v>
      </c>
      <c r="K135" s="80">
        <v>0.2288</v>
      </c>
      <c r="L135" s="79">
        <f t="shared" ref="L135:L176" si="39">ROUND(J135*(1+K135),2)</f>
        <v>87.12</v>
      </c>
      <c r="M135" s="78">
        <f t="shared" ref="M135:M176" si="40">ROUND(L135*G135,2)</f>
        <v>348.48</v>
      </c>
    </row>
    <row r="136" spans="1:13" ht="36" customHeight="1" x14ac:dyDescent="0.2">
      <c r="A136" s="72" t="s">
        <v>534</v>
      </c>
      <c r="B136" s="93" t="s">
        <v>133</v>
      </c>
      <c r="C136" s="72" t="s">
        <v>182</v>
      </c>
      <c r="D136" s="74" t="s">
        <v>134</v>
      </c>
      <c r="E136" s="97" t="s">
        <v>553</v>
      </c>
      <c r="F136" s="94">
        <v>4</v>
      </c>
      <c r="G136" s="77">
        <v>4</v>
      </c>
      <c r="H136" s="72" t="s">
        <v>0</v>
      </c>
      <c r="I136" s="78">
        <v>11.93</v>
      </c>
      <c r="J136" s="79">
        <v>11.93</v>
      </c>
      <c r="K136" s="80">
        <v>0.2288</v>
      </c>
      <c r="L136" s="79">
        <f t="shared" si="39"/>
        <v>14.66</v>
      </c>
      <c r="M136" s="78">
        <f t="shared" si="40"/>
        <v>58.64</v>
      </c>
    </row>
    <row r="137" spans="1:13" ht="14.25" x14ac:dyDescent="0.2">
      <c r="A137" s="72" t="s">
        <v>535</v>
      </c>
      <c r="B137" s="93" t="s">
        <v>129</v>
      </c>
      <c r="C137" s="72" t="s">
        <v>182</v>
      </c>
      <c r="D137" s="74" t="s">
        <v>130</v>
      </c>
      <c r="E137" s="97" t="s">
        <v>553</v>
      </c>
      <c r="F137" s="94">
        <v>4</v>
      </c>
      <c r="G137" s="77">
        <v>4</v>
      </c>
      <c r="H137" s="72" t="s">
        <v>0</v>
      </c>
      <c r="I137" s="78">
        <v>19.91</v>
      </c>
      <c r="J137" s="79">
        <v>19.91</v>
      </c>
      <c r="K137" s="80">
        <v>0.2288</v>
      </c>
      <c r="L137" s="79">
        <f t="shared" si="39"/>
        <v>24.47</v>
      </c>
      <c r="M137" s="78">
        <f t="shared" si="40"/>
        <v>97.88</v>
      </c>
    </row>
    <row r="138" spans="1:13" ht="14.25" x14ac:dyDescent="0.2">
      <c r="A138" s="72" t="s">
        <v>536</v>
      </c>
      <c r="B138" s="93" t="s">
        <v>127</v>
      </c>
      <c r="C138" s="72" t="s">
        <v>182</v>
      </c>
      <c r="D138" s="74" t="s">
        <v>128</v>
      </c>
      <c r="E138" s="97" t="s">
        <v>553</v>
      </c>
      <c r="F138" s="94">
        <v>8</v>
      </c>
      <c r="G138" s="77">
        <v>8</v>
      </c>
      <c r="H138" s="72" t="s">
        <v>0</v>
      </c>
      <c r="I138" s="78">
        <v>24.73</v>
      </c>
      <c r="J138" s="79">
        <v>24.73</v>
      </c>
      <c r="K138" s="80">
        <v>0.2288</v>
      </c>
      <c r="L138" s="79">
        <f t="shared" si="39"/>
        <v>30.39</v>
      </c>
      <c r="M138" s="78">
        <f t="shared" si="40"/>
        <v>243.12</v>
      </c>
    </row>
    <row r="139" spans="1:13" ht="28.5" x14ac:dyDescent="0.2">
      <c r="A139" s="72" t="s">
        <v>537</v>
      </c>
      <c r="B139" s="93">
        <v>97605</v>
      </c>
      <c r="C139" s="72" t="s">
        <v>319</v>
      </c>
      <c r="D139" s="74" t="s">
        <v>310</v>
      </c>
      <c r="E139" s="97" t="s">
        <v>553</v>
      </c>
      <c r="F139" s="94">
        <v>3</v>
      </c>
      <c r="G139" s="77">
        <v>3</v>
      </c>
      <c r="H139" s="72" t="s">
        <v>0</v>
      </c>
      <c r="I139" s="78">
        <v>88.98</v>
      </c>
      <c r="J139" s="79">
        <v>88.98</v>
      </c>
      <c r="K139" s="80">
        <v>0.2288</v>
      </c>
      <c r="L139" s="79">
        <f t="shared" si="39"/>
        <v>109.34</v>
      </c>
      <c r="M139" s="78">
        <f t="shared" si="40"/>
        <v>328.02</v>
      </c>
    </row>
    <row r="140" spans="1:13" ht="14.25" x14ac:dyDescent="0.2">
      <c r="A140" s="72" t="s">
        <v>538</v>
      </c>
      <c r="B140" s="93" t="s">
        <v>125</v>
      </c>
      <c r="C140" s="72" t="s">
        <v>182</v>
      </c>
      <c r="D140" s="74" t="s">
        <v>126</v>
      </c>
      <c r="E140" s="97" t="s">
        <v>553</v>
      </c>
      <c r="F140" s="94">
        <v>1</v>
      </c>
      <c r="G140" s="77">
        <v>1</v>
      </c>
      <c r="H140" s="72" t="s">
        <v>0</v>
      </c>
      <c r="I140" s="78">
        <v>107.42</v>
      </c>
      <c r="J140" s="79">
        <v>107.42</v>
      </c>
      <c r="K140" s="80">
        <v>0.2288</v>
      </c>
      <c r="L140" s="79">
        <f t="shared" ref="L140" si="41">ROUND(J140*(1+K140),2)</f>
        <v>132</v>
      </c>
      <c r="M140" s="78">
        <f t="shared" ref="M140" si="42">ROUND(L140*G140,2)</f>
        <v>132</v>
      </c>
    </row>
    <row r="141" spans="1:13" ht="14.25" x14ac:dyDescent="0.2">
      <c r="A141" s="90" t="s">
        <v>416</v>
      </c>
      <c r="B141" s="91"/>
      <c r="C141" s="91"/>
      <c r="D141" s="111" t="s">
        <v>554</v>
      </c>
      <c r="E141" s="111"/>
      <c r="F141" s="111"/>
      <c r="G141" s="111"/>
      <c r="H141" s="111"/>
      <c r="I141" s="111"/>
      <c r="J141" s="111"/>
      <c r="K141" s="111"/>
      <c r="L141" s="111"/>
      <c r="M141" s="92"/>
    </row>
    <row r="142" spans="1:13" ht="14.25" x14ac:dyDescent="0.2">
      <c r="A142" s="72" t="s">
        <v>539</v>
      </c>
      <c r="B142" s="93" t="s">
        <v>121</v>
      </c>
      <c r="C142" s="72" t="s">
        <v>182</v>
      </c>
      <c r="D142" s="74" t="s">
        <v>122</v>
      </c>
      <c r="E142" s="97" t="s">
        <v>555</v>
      </c>
      <c r="F142" s="94">
        <v>8</v>
      </c>
      <c r="G142" s="77">
        <v>8</v>
      </c>
      <c r="H142" s="72" t="s">
        <v>0</v>
      </c>
      <c r="I142" s="78">
        <v>17.5</v>
      </c>
      <c r="J142" s="79">
        <v>17.5</v>
      </c>
      <c r="K142" s="80">
        <v>0.2288</v>
      </c>
      <c r="L142" s="79">
        <f t="shared" si="39"/>
        <v>21.5</v>
      </c>
      <c r="M142" s="78">
        <f t="shared" si="40"/>
        <v>172</v>
      </c>
    </row>
    <row r="143" spans="1:13" ht="14.25" x14ac:dyDescent="0.2">
      <c r="A143" s="72" t="s">
        <v>540</v>
      </c>
      <c r="B143" s="93" t="s">
        <v>123</v>
      </c>
      <c r="C143" s="72" t="s">
        <v>182</v>
      </c>
      <c r="D143" s="74" t="s">
        <v>124</v>
      </c>
      <c r="E143" s="97" t="s">
        <v>555</v>
      </c>
      <c r="F143" s="94">
        <v>11</v>
      </c>
      <c r="G143" s="77">
        <v>11</v>
      </c>
      <c r="H143" s="72" t="s">
        <v>0</v>
      </c>
      <c r="I143" s="78">
        <v>21.29</v>
      </c>
      <c r="J143" s="79">
        <v>21.29</v>
      </c>
      <c r="K143" s="80">
        <v>0.2288</v>
      </c>
      <c r="L143" s="79">
        <f t="shared" si="39"/>
        <v>26.16</v>
      </c>
      <c r="M143" s="78">
        <f t="shared" si="40"/>
        <v>287.76</v>
      </c>
    </row>
    <row r="144" spans="1:13" ht="14.25" x14ac:dyDescent="0.2">
      <c r="A144" s="72" t="s">
        <v>541</v>
      </c>
      <c r="B144" s="93" t="s">
        <v>119</v>
      </c>
      <c r="C144" s="72" t="s">
        <v>182</v>
      </c>
      <c r="D144" s="74" t="s">
        <v>120</v>
      </c>
      <c r="E144" s="97" t="s">
        <v>555</v>
      </c>
      <c r="F144" s="94">
        <v>6</v>
      </c>
      <c r="G144" s="77">
        <v>6</v>
      </c>
      <c r="H144" s="72" t="s">
        <v>4</v>
      </c>
      <c r="I144" s="78">
        <v>43.39</v>
      </c>
      <c r="J144" s="79">
        <v>43.39</v>
      </c>
      <c r="K144" s="80">
        <v>0.2288</v>
      </c>
      <c r="L144" s="79">
        <f t="shared" si="39"/>
        <v>53.32</v>
      </c>
      <c r="M144" s="78">
        <f t="shared" si="40"/>
        <v>319.92</v>
      </c>
    </row>
    <row r="145" spans="1:13" ht="14.25" x14ac:dyDescent="0.2">
      <c r="A145" s="72" t="s">
        <v>542</v>
      </c>
      <c r="B145" s="93" t="s">
        <v>117</v>
      </c>
      <c r="C145" s="72" t="s">
        <v>182</v>
      </c>
      <c r="D145" s="74" t="s">
        <v>118</v>
      </c>
      <c r="E145" s="97" t="s">
        <v>556</v>
      </c>
      <c r="F145" s="94">
        <v>2</v>
      </c>
      <c r="G145" s="77">
        <v>2</v>
      </c>
      <c r="H145" s="72" t="s">
        <v>4</v>
      </c>
      <c r="I145" s="78">
        <v>29.12</v>
      </c>
      <c r="J145" s="79">
        <v>29.12</v>
      </c>
      <c r="K145" s="80">
        <v>0.2288</v>
      </c>
      <c r="L145" s="79">
        <f t="shared" ref="L145:L158" si="43">ROUND(J145*(1+K145),2)</f>
        <v>35.78</v>
      </c>
      <c r="M145" s="78">
        <f t="shared" ref="M145:M158" si="44">ROUND(L145*G145,2)</f>
        <v>71.56</v>
      </c>
    </row>
    <row r="146" spans="1:13" ht="14.25" x14ac:dyDescent="0.2">
      <c r="A146" s="72" t="s">
        <v>543</v>
      </c>
      <c r="B146" s="93" t="s">
        <v>107</v>
      </c>
      <c r="C146" s="72" t="s">
        <v>182</v>
      </c>
      <c r="D146" s="74" t="s">
        <v>108</v>
      </c>
      <c r="E146" s="97" t="s">
        <v>555</v>
      </c>
      <c r="F146" s="94">
        <v>25</v>
      </c>
      <c r="G146" s="77">
        <v>25</v>
      </c>
      <c r="H146" s="72" t="s">
        <v>2</v>
      </c>
      <c r="I146" s="78">
        <v>19.09</v>
      </c>
      <c r="J146" s="79">
        <v>19.09</v>
      </c>
      <c r="K146" s="80">
        <v>0.2288</v>
      </c>
      <c r="L146" s="79">
        <f t="shared" ref="L146:L148" si="45">ROUND(J146*(1+K146),2)</f>
        <v>23.46</v>
      </c>
      <c r="M146" s="78">
        <f t="shared" ref="M146:M148" si="46">ROUND(L146*G146,2)</f>
        <v>586.5</v>
      </c>
    </row>
    <row r="147" spans="1:13" ht="14.25" x14ac:dyDescent="0.2">
      <c r="A147" s="72" t="s">
        <v>544</v>
      </c>
      <c r="B147" s="93" t="s">
        <v>109</v>
      </c>
      <c r="C147" s="72" t="s">
        <v>182</v>
      </c>
      <c r="D147" s="74" t="s">
        <v>110</v>
      </c>
      <c r="E147" s="97" t="s">
        <v>555</v>
      </c>
      <c r="F147" s="94">
        <v>40</v>
      </c>
      <c r="G147" s="77">
        <v>40</v>
      </c>
      <c r="H147" s="72" t="s">
        <v>2</v>
      </c>
      <c r="I147" s="78">
        <v>21.35</v>
      </c>
      <c r="J147" s="79">
        <v>21.35</v>
      </c>
      <c r="K147" s="80">
        <v>0.2288</v>
      </c>
      <c r="L147" s="79">
        <f t="shared" si="45"/>
        <v>26.23</v>
      </c>
      <c r="M147" s="78">
        <f t="shared" si="46"/>
        <v>1049.2</v>
      </c>
    </row>
    <row r="148" spans="1:13" ht="28.5" x14ac:dyDescent="0.2">
      <c r="A148" s="72" t="s">
        <v>545</v>
      </c>
      <c r="B148" s="93" t="s">
        <v>113</v>
      </c>
      <c r="C148" s="72" t="s">
        <v>182</v>
      </c>
      <c r="D148" s="74" t="s">
        <v>114</v>
      </c>
      <c r="E148" s="97" t="s">
        <v>555</v>
      </c>
      <c r="F148" s="94">
        <v>315</v>
      </c>
      <c r="G148" s="77">
        <v>315</v>
      </c>
      <c r="H148" s="72" t="s">
        <v>2</v>
      </c>
      <c r="I148" s="78">
        <v>3.6</v>
      </c>
      <c r="J148" s="79">
        <v>3.6</v>
      </c>
      <c r="K148" s="80">
        <v>0.2288</v>
      </c>
      <c r="L148" s="79">
        <f t="shared" si="45"/>
        <v>4.42</v>
      </c>
      <c r="M148" s="78">
        <f t="shared" si="46"/>
        <v>1392.3</v>
      </c>
    </row>
    <row r="149" spans="1:13" ht="28.5" x14ac:dyDescent="0.2">
      <c r="A149" s="72" t="s">
        <v>600</v>
      </c>
      <c r="B149" s="93" t="s">
        <v>88</v>
      </c>
      <c r="C149" s="72" t="s">
        <v>182</v>
      </c>
      <c r="D149" s="74" t="s">
        <v>89</v>
      </c>
      <c r="E149" s="97" t="s">
        <v>556</v>
      </c>
      <c r="F149" s="94">
        <v>2</v>
      </c>
      <c r="G149" s="77">
        <v>2</v>
      </c>
      <c r="H149" s="72" t="s">
        <v>4</v>
      </c>
      <c r="I149" s="78">
        <v>290.49</v>
      </c>
      <c r="J149" s="79">
        <v>290.49</v>
      </c>
      <c r="K149" s="80">
        <v>0.2288</v>
      </c>
      <c r="L149" s="79">
        <f t="shared" si="43"/>
        <v>356.95</v>
      </c>
      <c r="M149" s="78">
        <f t="shared" si="44"/>
        <v>713.9</v>
      </c>
    </row>
    <row r="150" spans="1:13" ht="14.25" x14ac:dyDescent="0.2">
      <c r="A150" s="90" t="s">
        <v>417</v>
      </c>
      <c r="B150" s="91"/>
      <c r="C150" s="91"/>
      <c r="D150" s="111" t="s">
        <v>601</v>
      </c>
      <c r="E150" s="111"/>
      <c r="F150" s="111"/>
      <c r="G150" s="111"/>
      <c r="H150" s="111"/>
      <c r="I150" s="111"/>
      <c r="J150" s="111"/>
      <c r="K150" s="111"/>
      <c r="L150" s="111"/>
      <c r="M150" s="92"/>
    </row>
    <row r="151" spans="1:13" ht="42.75" x14ac:dyDescent="0.2">
      <c r="A151" s="72" t="s">
        <v>547</v>
      </c>
      <c r="B151" s="93">
        <v>39805</v>
      </c>
      <c r="C151" s="72" t="s">
        <v>210</v>
      </c>
      <c r="D151" s="74" t="s">
        <v>315</v>
      </c>
      <c r="E151" s="97" t="s">
        <v>557</v>
      </c>
      <c r="F151" s="94">
        <v>1</v>
      </c>
      <c r="G151" s="77">
        <v>1</v>
      </c>
      <c r="H151" s="72" t="s">
        <v>0</v>
      </c>
      <c r="I151" s="78">
        <v>135.94999999999999</v>
      </c>
      <c r="J151" s="79">
        <v>135.94999999999999</v>
      </c>
      <c r="K151" s="80">
        <v>0.2288</v>
      </c>
      <c r="L151" s="79">
        <f t="shared" si="43"/>
        <v>167.06</v>
      </c>
      <c r="M151" s="78">
        <f t="shared" si="44"/>
        <v>167.06</v>
      </c>
    </row>
    <row r="152" spans="1:13" ht="28.5" x14ac:dyDescent="0.2">
      <c r="A152" s="72" t="s">
        <v>548</v>
      </c>
      <c r="B152" s="93">
        <v>93654</v>
      </c>
      <c r="C152" s="72" t="s">
        <v>319</v>
      </c>
      <c r="D152" s="74" t="s">
        <v>434</v>
      </c>
      <c r="E152" s="97" t="s">
        <v>604</v>
      </c>
      <c r="F152" s="94">
        <v>1</v>
      </c>
      <c r="G152" s="77">
        <v>1</v>
      </c>
      <c r="H152" s="72" t="s">
        <v>0</v>
      </c>
      <c r="I152" s="78">
        <v>11.99</v>
      </c>
      <c r="J152" s="79">
        <v>11.99</v>
      </c>
      <c r="K152" s="80">
        <v>0.2288</v>
      </c>
      <c r="L152" s="79">
        <f t="shared" si="43"/>
        <v>14.73</v>
      </c>
      <c r="M152" s="78">
        <f t="shared" si="44"/>
        <v>14.73</v>
      </c>
    </row>
    <row r="153" spans="1:13" ht="28.5" x14ac:dyDescent="0.2">
      <c r="A153" s="72" t="s">
        <v>549</v>
      </c>
      <c r="B153" s="93">
        <v>93653</v>
      </c>
      <c r="C153" s="72" t="s">
        <v>319</v>
      </c>
      <c r="D153" s="74" t="s">
        <v>433</v>
      </c>
      <c r="E153" s="97" t="s">
        <v>605</v>
      </c>
      <c r="F153" s="94">
        <v>1</v>
      </c>
      <c r="G153" s="77">
        <v>1</v>
      </c>
      <c r="H153" s="72" t="s">
        <v>0</v>
      </c>
      <c r="I153" s="78">
        <v>11.99</v>
      </c>
      <c r="J153" s="79">
        <v>11.99</v>
      </c>
      <c r="K153" s="80">
        <v>0.2288</v>
      </c>
      <c r="L153" s="79">
        <f t="shared" si="43"/>
        <v>14.73</v>
      </c>
      <c r="M153" s="78">
        <f t="shared" si="44"/>
        <v>14.73</v>
      </c>
    </row>
    <row r="154" spans="1:13" ht="28.5" x14ac:dyDescent="0.2">
      <c r="A154" s="72" t="s">
        <v>550</v>
      </c>
      <c r="B154" s="93">
        <v>93664</v>
      </c>
      <c r="C154" s="72" t="s">
        <v>319</v>
      </c>
      <c r="D154" s="74" t="s">
        <v>432</v>
      </c>
      <c r="E154" s="97" t="s">
        <v>606</v>
      </c>
      <c r="F154" s="94">
        <v>1</v>
      </c>
      <c r="G154" s="77">
        <v>1</v>
      </c>
      <c r="H154" s="72" t="s">
        <v>0</v>
      </c>
      <c r="I154" s="78">
        <v>63.59</v>
      </c>
      <c r="J154" s="79">
        <v>63.59</v>
      </c>
      <c r="K154" s="80">
        <v>0.2288</v>
      </c>
      <c r="L154" s="79">
        <f t="shared" si="43"/>
        <v>78.14</v>
      </c>
      <c r="M154" s="78">
        <f t="shared" si="44"/>
        <v>78.14</v>
      </c>
    </row>
    <row r="155" spans="1:13" ht="14.25" x14ac:dyDescent="0.2">
      <c r="A155" s="72" t="s">
        <v>551</v>
      </c>
      <c r="B155" s="93" t="s">
        <v>102</v>
      </c>
      <c r="C155" s="72" t="s">
        <v>182</v>
      </c>
      <c r="D155" s="74" t="s">
        <v>103</v>
      </c>
      <c r="E155" s="97" t="s">
        <v>606</v>
      </c>
      <c r="F155" s="94">
        <v>1</v>
      </c>
      <c r="G155" s="77">
        <v>1</v>
      </c>
      <c r="H155" s="72" t="s">
        <v>0</v>
      </c>
      <c r="I155" s="78">
        <v>329.45</v>
      </c>
      <c r="J155" s="79">
        <v>329.45</v>
      </c>
      <c r="K155" s="80">
        <v>0.2288</v>
      </c>
      <c r="L155" s="79">
        <f t="shared" si="43"/>
        <v>404.83</v>
      </c>
      <c r="M155" s="78">
        <f t="shared" si="44"/>
        <v>404.83</v>
      </c>
    </row>
    <row r="156" spans="1:13" ht="14.25" x14ac:dyDescent="0.2">
      <c r="A156" s="72" t="s">
        <v>552</v>
      </c>
      <c r="B156" s="93" t="s">
        <v>137</v>
      </c>
      <c r="C156" s="72" t="s">
        <v>182</v>
      </c>
      <c r="D156" s="74" t="s">
        <v>272</v>
      </c>
      <c r="E156" s="97" t="s">
        <v>558</v>
      </c>
      <c r="F156" s="94">
        <v>1</v>
      </c>
      <c r="G156" s="77">
        <v>1</v>
      </c>
      <c r="H156" s="72" t="s">
        <v>0</v>
      </c>
      <c r="I156" s="78">
        <v>205.75</v>
      </c>
      <c r="J156" s="79">
        <v>205.75</v>
      </c>
      <c r="K156" s="80">
        <v>0.2288</v>
      </c>
      <c r="L156" s="79">
        <f t="shared" ref="L156:L157" si="47">ROUND(J156*(1+K156),2)</f>
        <v>252.83</v>
      </c>
      <c r="M156" s="78">
        <f t="shared" ref="M156:M157" si="48">ROUND(L156*G156,2)</f>
        <v>252.83</v>
      </c>
    </row>
    <row r="157" spans="1:13" ht="14.25" x14ac:dyDescent="0.2">
      <c r="A157" s="72" t="s">
        <v>602</v>
      </c>
      <c r="B157" s="93" t="s">
        <v>135</v>
      </c>
      <c r="C157" s="72" t="s">
        <v>182</v>
      </c>
      <c r="D157" s="74" t="s">
        <v>136</v>
      </c>
      <c r="E157" s="97" t="s">
        <v>558</v>
      </c>
      <c r="F157" s="94">
        <v>1</v>
      </c>
      <c r="G157" s="77">
        <v>1</v>
      </c>
      <c r="H157" s="72" t="s">
        <v>0</v>
      </c>
      <c r="I157" s="78">
        <v>9.3000000000000007</v>
      </c>
      <c r="J157" s="79">
        <v>9.3000000000000007</v>
      </c>
      <c r="K157" s="80">
        <v>0.2288</v>
      </c>
      <c r="L157" s="79">
        <f t="shared" si="47"/>
        <v>11.43</v>
      </c>
      <c r="M157" s="78">
        <f t="shared" si="48"/>
        <v>11.43</v>
      </c>
    </row>
    <row r="158" spans="1:13" ht="14.25" x14ac:dyDescent="0.2">
      <c r="A158" s="72" t="s">
        <v>603</v>
      </c>
      <c r="B158" s="93" t="s">
        <v>111</v>
      </c>
      <c r="C158" s="72" t="s">
        <v>182</v>
      </c>
      <c r="D158" s="74" t="s">
        <v>112</v>
      </c>
      <c r="E158" s="97" t="s">
        <v>558</v>
      </c>
      <c r="F158" s="94">
        <v>2</v>
      </c>
      <c r="G158" s="77">
        <v>2</v>
      </c>
      <c r="H158" s="72" t="s">
        <v>2</v>
      </c>
      <c r="I158" s="78">
        <v>18.7</v>
      </c>
      <c r="J158" s="79">
        <v>18.7</v>
      </c>
      <c r="K158" s="80">
        <v>0.2288</v>
      </c>
      <c r="L158" s="79">
        <f t="shared" si="43"/>
        <v>22.98</v>
      </c>
      <c r="M158" s="78">
        <f t="shared" si="44"/>
        <v>45.96</v>
      </c>
    </row>
    <row r="159" spans="1:13" ht="14.25" x14ac:dyDescent="0.2">
      <c r="A159" s="19" t="s">
        <v>224</v>
      </c>
      <c r="B159" s="98" t="s">
        <v>92</v>
      </c>
      <c r="C159" s="99"/>
      <c r="D159" s="99"/>
      <c r="E159" s="99"/>
      <c r="F159" s="99"/>
      <c r="G159" s="99"/>
      <c r="H159" s="99"/>
      <c r="I159" s="99"/>
      <c r="J159" s="99"/>
      <c r="K159" s="99"/>
      <c r="L159" s="100"/>
      <c r="M159" s="49">
        <f xml:space="preserve"> SUM(M160:M167)</f>
        <v>23066.720000000001</v>
      </c>
    </row>
    <row r="160" spans="1:13" ht="28.5" x14ac:dyDescent="0.2">
      <c r="A160" s="72" t="s">
        <v>418</v>
      </c>
      <c r="B160" s="50">
        <v>88496</v>
      </c>
      <c r="C160" s="72" t="s">
        <v>319</v>
      </c>
      <c r="D160" s="74" t="s">
        <v>267</v>
      </c>
      <c r="E160" s="75" t="s">
        <v>491</v>
      </c>
      <c r="F160" s="76">
        <v>37.19</v>
      </c>
      <c r="G160" s="77">
        <v>37.19</v>
      </c>
      <c r="H160" s="72" t="s">
        <v>1</v>
      </c>
      <c r="I160" s="78">
        <v>40.630000000000003</v>
      </c>
      <c r="J160" s="79">
        <v>40.630000000000003</v>
      </c>
      <c r="K160" s="80">
        <v>0.2288</v>
      </c>
      <c r="L160" s="79">
        <f t="shared" si="39"/>
        <v>49.93</v>
      </c>
      <c r="M160" s="78">
        <f t="shared" si="40"/>
        <v>1856.9</v>
      </c>
    </row>
    <row r="161" spans="1:13" ht="28.5" x14ac:dyDescent="0.2">
      <c r="A161" s="72" t="s">
        <v>419</v>
      </c>
      <c r="B161" s="50">
        <v>88497</v>
      </c>
      <c r="C161" s="72" t="s">
        <v>319</v>
      </c>
      <c r="D161" s="74" t="s">
        <v>268</v>
      </c>
      <c r="E161" s="75" t="s">
        <v>493</v>
      </c>
      <c r="F161" s="76">
        <v>27.44</v>
      </c>
      <c r="G161" s="77">
        <v>27.44</v>
      </c>
      <c r="H161" s="72" t="s">
        <v>1</v>
      </c>
      <c r="I161" s="78">
        <v>22.54</v>
      </c>
      <c r="J161" s="79">
        <v>22.54</v>
      </c>
      <c r="K161" s="80">
        <v>0.2288</v>
      </c>
      <c r="L161" s="79">
        <f t="shared" ref="L161" si="49">ROUND(J161*(1+K161),2)</f>
        <v>27.7</v>
      </c>
      <c r="M161" s="78">
        <f t="shared" ref="M161" si="50">ROUND(L161*G161,2)</f>
        <v>760.09</v>
      </c>
    </row>
    <row r="162" spans="1:13" ht="28.5" x14ac:dyDescent="0.2">
      <c r="A162" s="72" t="s">
        <v>420</v>
      </c>
      <c r="B162" s="50" t="s">
        <v>93</v>
      </c>
      <c r="C162" s="72" t="s">
        <v>182</v>
      </c>
      <c r="D162" s="74" t="s">
        <v>615</v>
      </c>
      <c r="E162" s="75" t="s">
        <v>495</v>
      </c>
      <c r="F162" s="76">
        <v>52.87</v>
      </c>
      <c r="G162" s="77">
        <v>52.87</v>
      </c>
      <c r="H162" s="72" t="s">
        <v>1</v>
      </c>
      <c r="I162" s="78">
        <v>37.479999999999997</v>
      </c>
      <c r="J162" s="79">
        <v>37.479999999999997</v>
      </c>
      <c r="K162" s="80">
        <v>0.2288</v>
      </c>
      <c r="L162" s="79">
        <f t="shared" si="39"/>
        <v>46.06</v>
      </c>
      <c r="M162" s="78">
        <f t="shared" si="40"/>
        <v>2435.19</v>
      </c>
    </row>
    <row r="163" spans="1:13" ht="33.75" customHeight="1" x14ac:dyDescent="0.2">
      <c r="A163" s="72" t="s">
        <v>421</v>
      </c>
      <c r="B163" s="50">
        <v>96135</v>
      </c>
      <c r="C163" s="72" t="s">
        <v>319</v>
      </c>
      <c r="D163" s="74" t="s">
        <v>297</v>
      </c>
      <c r="E163" s="75" t="s">
        <v>494</v>
      </c>
      <c r="F163" s="76">
        <v>175.61999999999998</v>
      </c>
      <c r="G163" s="77">
        <v>175.62</v>
      </c>
      <c r="H163" s="72" t="s">
        <v>1</v>
      </c>
      <c r="I163" s="78">
        <v>36.78</v>
      </c>
      <c r="J163" s="79">
        <v>36.78</v>
      </c>
      <c r="K163" s="80">
        <v>0.2288</v>
      </c>
      <c r="L163" s="79">
        <f t="shared" si="39"/>
        <v>45.2</v>
      </c>
      <c r="M163" s="78">
        <f t="shared" si="40"/>
        <v>7938.02</v>
      </c>
    </row>
    <row r="164" spans="1:13" ht="30" customHeight="1" x14ac:dyDescent="0.2">
      <c r="A164" s="72" t="s">
        <v>422</v>
      </c>
      <c r="B164" s="50" t="s">
        <v>93</v>
      </c>
      <c r="C164" s="72" t="s">
        <v>182</v>
      </c>
      <c r="D164" s="74" t="s">
        <v>616</v>
      </c>
      <c r="E164" s="75" t="s">
        <v>496</v>
      </c>
      <c r="F164" s="76">
        <v>125.82</v>
      </c>
      <c r="G164" s="77">
        <v>125.82</v>
      </c>
      <c r="H164" s="72" t="s">
        <v>1</v>
      </c>
      <c r="I164" s="78">
        <v>37.479999999999997</v>
      </c>
      <c r="J164" s="79">
        <v>37.479999999999997</v>
      </c>
      <c r="K164" s="80">
        <v>0.2288</v>
      </c>
      <c r="L164" s="79">
        <f t="shared" si="39"/>
        <v>46.06</v>
      </c>
      <c r="M164" s="78">
        <f t="shared" si="40"/>
        <v>5795.27</v>
      </c>
    </row>
    <row r="165" spans="1:13" ht="42.75" x14ac:dyDescent="0.2">
      <c r="A165" s="72" t="s">
        <v>423</v>
      </c>
      <c r="B165" s="50" t="s">
        <v>94</v>
      </c>
      <c r="C165" s="72" t="s">
        <v>182</v>
      </c>
      <c r="D165" s="74" t="s">
        <v>95</v>
      </c>
      <c r="E165" s="75" t="s">
        <v>497</v>
      </c>
      <c r="F165" s="76">
        <v>61.559999999999995</v>
      </c>
      <c r="G165" s="77">
        <v>61.56</v>
      </c>
      <c r="H165" s="72" t="s">
        <v>1</v>
      </c>
      <c r="I165" s="78">
        <v>38.549999999999997</v>
      </c>
      <c r="J165" s="79">
        <v>38.549999999999997</v>
      </c>
      <c r="K165" s="80">
        <v>0.2288</v>
      </c>
      <c r="L165" s="79">
        <f t="shared" si="39"/>
        <v>47.37</v>
      </c>
      <c r="M165" s="78">
        <f t="shared" si="40"/>
        <v>2916.1</v>
      </c>
    </row>
    <row r="166" spans="1:13" ht="14.25" x14ac:dyDescent="0.2">
      <c r="A166" s="72" t="s">
        <v>424</v>
      </c>
      <c r="B166" s="58" t="s">
        <v>98</v>
      </c>
      <c r="C166" s="72" t="s">
        <v>182</v>
      </c>
      <c r="D166" s="74" t="s">
        <v>99</v>
      </c>
      <c r="E166" s="75" t="s">
        <v>498</v>
      </c>
      <c r="F166" s="76">
        <v>11.34</v>
      </c>
      <c r="G166" s="77">
        <v>11.34</v>
      </c>
      <c r="H166" s="72" t="s">
        <v>1</v>
      </c>
      <c r="I166" s="78">
        <v>52.58</v>
      </c>
      <c r="J166" s="79">
        <v>52.58</v>
      </c>
      <c r="K166" s="80">
        <v>0.2288</v>
      </c>
      <c r="L166" s="79">
        <f t="shared" ref="L166" si="51">ROUND(J166*(1+K166),2)</f>
        <v>64.61</v>
      </c>
      <c r="M166" s="78">
        <f t="shared" ref="M166" si="52">ROUND(L166*G166,2)</f>
        <v>732.68</v>
      </c>
    </row>
    <row r="167" spans="1:13" ht="14.25" x14ac:dyDescent="0.2">
      <c r="A167" s="72" t="s">
        <v>505</v>
      </c>
      <c r="B167" s="39" t="s">
        <v>96</v>
      </c>
      <c r="C167" s="72" t="s">
        <v>182</v>
      </c>
      <c r="D167" s="74" t="s">
        <v>97</v>
      </c>
      <c r="E167" s="75" t="s">
        <v>499</v>
      </c>
      <c r="F167" s="76">
        <v>9.870000000000001</v>
      </c>
      <c r="G167" s="77">
        <v>9.8699999999999992</v>
      </c>
      <c r="H167" s="72" t="s">
        <v>1</v>
      </c>
      <c r="I167" s="78">
        <v>52.15</v>
      </c>
      <c r="J167" s="79">
        <v>52.15</v>
      </c>
      <c r="K167" s="80">
        <v>0.2288</v>
      </c>
      <c r="L167" s="79">
        <f t="shared" si="39"/>
        <v>64.08</v>
      </c>
      <c r="M167" s="78">
        <f t="shared" si="40"/>
        <v>632.47</v>
      </c>
    </row>
    <row r="168" spans="1:13" ht="14.25" x14ac:dyDescent="0.2">
      <c r="A168" s="19" t="s">
        <v>225</v>
      </c>
      <c r="B168" s="98" t="s">
        <v>426</v>
      </c>
      <c r="C168" s="99"/>
      <c r="D168" s="99"/>
      <c r="E168" s="99"/>
      <c r="F168" s="99"/>
      <c r="G168" s="99"/>
      <c r="H168" s="99"/>
      <c r="I168" s="99"/>
      <c r="J168" s="99"/>
      <c r="K168" s="99"/>
      <c r="L168" s="100"/>
      <c r="M168" s="49">
        <f xml:space="preserve"> SUM(M169:M171)</f>
        <v>5314.7300000000005</v>
      </c>
    </row>
    <row r="169" spans="1:13" ht="14.25" x14ac:dyDescent="0.2">
      <c r="A169" s="72" t="s">
        <v>425</v>
      </c>
      <c r="B169" s="58" t="s">
        <v>12</v>
      </c>
      <c r="C169" s="72" t="s">
        <v>182</v>
      </c>
      <c r="D169" s="74" t="s">
        <v>13</v>
      </c>
      <c r="E169" s="75" t="s">
        <v>567</v>
      </c>
      <c r="F169" s="76">
        <v>5.4000000000000006E-2</v>
      </c>
      <c r="G169" s="77">
        <v>0.05</v>
      </c>
      <c r="H169" s="72" t="s">
        <v>3</v>
      </c>
      <c r="I169" s="78">
        <v>454.2</v>
      </c>
      <c r="J169" s="79">
        <v>454.2</v>
      </c>
      <c r="K169" s="80">
        <v>0.2288</v>
      </c>
      <c r="L169" s="79">
        <f t="shared" si="39"/>
        <v>558.12</v>
      </c>
      <c r="M169" s="78">
        <f t="shared" si="40"/>
        <v>27.91</v>
      </c>
    </row>
    <row r="170" spans="1:13" ht="14.25" x14ac:dyDescent="0.2">
      <c r="A170" s="72" t="s">
        <v>427</v>
      </c>
      <c r="B170" s="58" t="s">
        <v>39</v>
      </c>
      <c r="C170" s="72" t="s">
        <v>182</v>
      </c>
      <c r="D170" s="74" t="s">
        <v>40</v>
      </c>
      <c r="E170" s="75" t="s">
        <v>526</v>
      </c>
      <c r="F170" s="76">
        <v>1.85</v>
      </c>
      <c r="G170" s="77">
        <v>1.85</v>
      </c>
      <c r="H170" s="72" t="s">
        <v>3</v>
      </c>
      <c r="I170" s="78">
        <v>221.55</v>
      </c>
      <c r="J170" s="79">
        <v>221.55</v>
      </c>
      <c r="K170" s="80">
        <v>0.2288</v>
      </c>
      <c r="L170" s="79">
        <f t="shared" ref="L170" si="53">ROUND(J170*(1+K170),2)</f>
        <v>272.24</v>
      </c>
      <c r="M170" s="78">
        <f t="shared" ref="M170" si="54">ROUND(L170*G170,2)</f>
        <v>503.64</v>
      </c>
    </row>
    <row r="171" spans="1:13" ht="42.75" x14ac:dyDescent="0.2">
      <c r="A171" s="72" t="s">
        <v>522</v>
      </c>
      <c r="B171" s="47">
        <v>94995</v>
      </c>
      <c r="C171" s="72" t="s">
        <v>319</v>
      </c>
      <c r="D171" s="74" t="s">
        <v>197</v>
      </c>
      <c r="E171" s="75" t="s">
        <v>588</v>
      </c>
      <c r="F171" s="76">
        <v>46.25</v>
      </c>
      <c r="G171" s="77">
        <v>46.25</v>
      </c>
      <c r="H171" s="72" t="s">
        <v>1</v>
      </c>
      <c r="I171" s="78">
        <v>84.16</v>
      </c>
      <c r="J171" s="79">
        <v>84.16</v>
      </c>
      <c r="K171" s="80">
        <v>0.2288</v>
      </c>
      <c r="L171" s="79">
        <f t="shared" ref="L171" si="55">ROUND(J171*(1+K171),2)</f>
        <v>103.42</v>
      </c>
      <c r="M171" s="78">
        <f t="shared" ref="M171" si="56">ROUND(L171*G171,2)</f>
        <v>4783.18</v>
      </c>
    </row>
    <row r="172" spans="1:13" ht="14.25" x14ac:dyDescent="0.2">
      <c r="A172" s="19" t="s">
        <v>266</v>
      </c>
      <c r="B172" s="98" t="s">
        <v>428</v>
      </c>
      <c r="C172" s="99"/>
      <c r="D172" s="99"/>
      <c r="E172" s="99"/>
      <c r="F172" s="99"/>
      <c r="G172" s="99"/>
      <c r="H172" s="99"/>
      <c r="I172" s="99"/>
      <c r="J172" s="99"/>
      <c r="K172" s="99"/>
      <c r="L172" s="100"/>
      <c r="M172" s="49">
        <f xml:space="preserve"> SUM(M173:M176)</f>
        <v>2546.6999999999998</v>
      </c>
    </row>
    <row r="173" spans="1:13" ht="23.25" customHeight="1" x14ac:dyDescent="0.2">
      <c r="A173" s="72" t="s">
        <v>429</v>
      </c>
      <c r="B173" s="40" t="s">
        <v>100</v>
      </c>
      <c r="C173" s="72" t="s">
        <v>182</v>
      </c>
      <c r="D173" s="74" t="s">
        <v>101</v>
      </c>
      <c r="E173" s="75" t="s">
        <v>580</v>
      </c>
      <c r="F173" s="76">
        <v>25</v>
      </c>
      <c r="G173" s="77">
        <v>25</v>
      </c>
      <c r="H173" s="72" t="s">
        <v>1</v>
      </c>
      <c r="I173" s="78">
        <v>14.47</v>
      </c>
      <c r="J173" s="79">
        <v>14.47</v>
      </c>
      <c r="K173" s="80">
        <v>0.2288</v>
      </c>
      <c r="L173" s="79">
        <f t="shared" ref="L173" si="57">ROUND(J173*(1+K173),2)</f>
        <v>17.78</v>
      </c>
      <c r="M173" s="78">
        <f t="shared" ref="M173" si="58">ROUND(L173*G173,2)</f>
        <v>444.5</v>
      </c>
    </row>
    <row r="174" spans="1:13" ht="14.25" x14ac:dyDescent="0.2">
      <c r="A174" s="72" t="s">
        <v>579</v>
      </c>
      <c r="B174" s="72" t="s">
        <v>179</v>
      </c>
      <c r="C174" s="72" t="s">
        <v>182</v>
      </c>
      <c r="D174" s="74" t="s">
        <v>180</v>
      </c>
      <c r="E174" s="75" t="s">
        <v>506</v>
      </c>
      <c r="F174" s="76">
        <v>0.24000000000000005</v>
      </c>
      <c r="G174" s="77">
        <v>0.24</v>
      </c>
      <c r="H174" s="72" t="s">
        <v>1</v>
      </c>
      <c r="I174" s="78">
        <v>346.44</v>
      </c>
      <c r="J174" s="79">
        <v>346.44</v>
      </c>
      <c r="K174" s="80">
        <v>0.2288</v>
      </c>
      <c r="L174" s="79">
        <f t="shared" ref="L174" si="59">ROUND(J174*(1+K174),2)</f>
        <v>425.71</v>
      </c>
      <c r="M174" s="78">
        <f t="shared" ref="M174" si="60">ROUND(L174*G174,2)</f>
        <v>102.17</v>
      </c>
    </row>
    <row r="175" spans="1:13" ht="28.5" x14ac:dyDescent="0.2">
      <c r="A175" s="72" t="s">
        <v>430</v>
      </c>
      <c r="B175" s="70" t="s">
        <v>16</v>
      </c>
      <c r="C175" s="72" t="s">
        <v>182</v>
      </c>
      <c r="D175" s="74" t="s">
        <v>17</v>
      </c>
      <c r="E175" s="75" t="s">
        <v>525</v>
      </c>
      <c r="F175" s="76">
        <v>8</v>
      </c>
      <c r="G175" s="77">
        <v>8</v>
      </c>
      <c r="H175" s="72" t="s">
        <v>3</v>
      </c>
      <c r="I175" s="78">
        <v>111.62</v>
      </c>
      <c r="J175" s="79">
        <v>111.62</v>
      </c>
      <c r="K175" s="80">
        <v>0.2288</v>
      </c>
      <c r="L175" s="79">
        <f t="shared" si="39"/>
        <v>137.16</v>
      </c>
      <c r="M175" s="78">
        <f t="shared" si="40"/>
        <v>1097.28</v>
      </c>
    </row>
    <row r="176" spans="1:13" ht="14.25" x14ac:dyDescent="0.2">
      <c r="A176" s="72" t="s">
        <v>514</v>
      </c>
      <c r="B176" s="50" t="s">
        <v>177</v>
      </c>
      <c r="C176" s="72" t="s">
        <v>182</v>
      </c>
      <c r="D176" s="74" t="s">
        <v>178</v>
      </c>
      <c r="E176" s="75" t="s">
        <v>509</v>
      </c>
      <c r="F176" s="76">
        <v>46.2</v>
      </c>
      <c r="G176" s="77">
        <v>46.2</v>
      </c>
      <c r="H176" s="72" t="s">
        <v>1</v>
      </c>
      <c r="I176" s="78">
        <v>15.9</v>
      </c>
      <c r="J176" s="79">
        <v>15.9</v>
      </c>
      <c r="K176" s="80">
        <v>0.2288</v>
      </c>
      <c r="L176" s="79">
        <f t="shared" si="39"/>
        <v>19.54</v>
      </c>
      <c r="M176" s="78">
        <f t="shared" si="40"/>
        <v>902.75</v>
      </c>
    </row>
    <row r="177" spans="1:13" ht="14.25" x14ac:dyDescent="0.2">
      <c r="A177" s="112"/>
      <c r="B177" s="113"/>
      <c r="C177" s="113"/>
      <c r="D177" s="113"/>
      <c r="E177" s="113"/>
      <c r="F177" s="113"/>
      <c r="G177" s="113"/>
      <c r="H177" s="113"/>
      <c r="I177" s="113"/>
      <c r="J177" s="113"/>
      <c r="K177" s="113"/>
      <c r="L177" s="113"/>
      <c r="M177" s="114"/>
    </row>
    <row r="178" spans="1:13" ht="14.25" x14ac:dyDescent="0.2">
      <c r="A178" s="115" t="s">
        <v>431</v>
      </c>
      <c r="B178" s="116"/>
      <c r="C178" s="116"/>
      <c r="D178" s="116"/>
      <c r="E178" s="116"/>
      <c r="F178" s="116"/>
      <c r="G178" s="116"/>
      <c r="H178" s="116"/>
      <c r="I178" s="116"/>
      <c r="J178" s="116"/>
      <c r="K178" s="116"/>
      <c r="L178" s="117"/>
      <c r="M178" s="56">
        <f>SUM(M9:M176)/2</f>
        <v>247544.29</v>
      </c>
    </row>
    <row r="179" spans="1:13" x14ac:dyDescent="0.2">
      <c r="B179" s="47"/>
      <c r="C179" s="47"/>
      <c r="F179" s="46"/>
    </row>
    <row r="180" spans="1:13" x14ac:dyDescent="0.2">
      <c r="B180" s="47"/>
      <c r="C180" s="47"/>
      <c r="F180" s="46"/>
    </row>
    <row r="181" spans="1:13" x14ac:dyDescent="0.2">
      <c r="B181" s="47"/>
      <c r="C181" s="47"/>
      <c r="F181" s="46"/>
    </row>
    <row r="182" spans="1:13" x14ac:dyDescent="0.2">
      <c r="B182" s="47"/>
      <c r="C182" s="47"/>
      <c r="F182" s="46"/>
    </row>
    <row r="183" spans="1:13" x14ac:dyDescent="0.2">
      <c r="B183" s="47"/>
      <c r="C183" s="47"/>
      <c r="F183" s="46"/>
    </row>
    <row r="184" spans="1:13" x14ac:dyDescent="0.2">
      <c r="F184" s="46"/>
    </row>
    <row r="185" spans="1:13" x14ac:dyDescent="0.2">
      <c r="F185" s="46"/>
    </row>
    <row r="186" spans="1:13" x14ac:dyDescent="0.2">
      <c r="F186" s="46"/>
    </row>
    <row r="187" spans="1:13" x14ac:dyDescent="0.2">
      <c r="F187" s="46"/>
    </row>
    <row r="188" spans="1:13" x14ac:dyDescent="0.2">
      <c r="F188" s="46"/>
    </row>
    <row r="189" spans="1:13" x14ac:dyDescent="0.2">
      <c r="F189" s="46"/>
    </row>
    <row r="190" spans="1:13" x14ac:dyDescent="0.2">
      <c r="F190" s="46"/>
    </row>
    <row r="191" spans="1:13" x14ac:dyDescent="0.2">
      <c r="F191" s="46"/>
    </row>
    <row r="192" spans="1:13" x14ac:dyDescent="0.2">
      <c r="F192" s="46"/>
    </row>
    <row r="193" spans="6:6" x14ac:dyDescent="0.2">
      <c r="F193" s="46"/>
    </row>
    <row r="194" spans="6:6" x14ac:dyDescent="0.2">
      <c r="F194" s="46"/>
    </row>
    <row r="195" spans="6:6" x14ac:dyDescent="0.2">
      <c r="F195" s="46"/>
    </row>
    <row r="196" spans="6:6" x14ac:dyDescent="0.2">
      <c r="F196" s="46"/>
    </row>
    <row r="197" spans="6:6" x14ac:dyDescent="0.2">
      <c r="F197" s="46"/>
    </row>
    <row r="198" spans="6:6" x14ac:dyDescent="0.2">
      <c r="F198" s="46"/>
    </row>
    <row r="199" spans="6:6" x14ac:dyDescent="0.2">
      <c r="F199" s="46"/>
    </row>
    <row r="200" spans="6:6" x14ac:dyDescent="0.2">
      <c r="F200" s="46"/>
    </row>
    <row r="201" spans="6:6" x14ac:dyDescent="0.2">
      <c r="F201" s="46"/>
    </row>
    <row r="202" spans="6:6" x14ac:dyDescent="0.2">
      <c r="F202" s="46"/>
    </row>
    <row r="203" spans="6:6" x14ac:dyDescent="0.2">
      <c r="F203" s="46"/>
    </row>
    <row r="204" spans="6:6" x14ac:dyDescent="0.2">
      <c r="F204" s="46"/>
    </row>
    <row r="205" spans="6:6" x14ac:dyDescent="0.2">
      <c r="F205" s="46"/>
    </row>
    <row r="206" spans="6:6" x14ac:dyDescent="0.2">
      <c r="F206" s="46"/>
    </row>
    <row r="207" spans="6:6" x14ac:dyDescent="0.2">
      <c r="F207" s="46"/>
    </row>
    <row r="208" spans="6:6" x14ac:dyDescent="0.2">
      <c r="F208" s="46"/>
    </row>
    <row r="209" spans="6:6" x14ac:dyDescent="0.2">
      <c r="F209" s="46"/>
    </row>
    <row r="210" spans="6:6" x14ac:dyDescent="0.2">
      <c r="F210" s="46"/>
    </row>
    <row r="211" spans="6:6" x14ac:dyDescent="0.2">
      <c r="F211" s="46"/>
    </row>
    <row r="212" spans="6:6" x14ac:dyDescent="0.2">
      <c r="F212" s="46"/>
    </row>
    <row r="213" spans="6:6" x14ac:dyDescent="0.2">
      <c r="F213" s="46"/>
    </row>
    <row r="214" spans="6:6" x14ac:dyDescent="0.2">
      <c r="F214" s="46"/>
    </row>
    <row r="215" spans="6:6" x14ac:dyDescent="0.2">
      <c r="F215" s="46"/>
    </row>
    <row r="216" spans="6:6" x14ac:dyDescent="0.2">
      <c r="F216" s="46"/>
    </row>
    <row r="217" spans="6:6" x14ac:dyDescent="0.2">
      <c r="F217" s="46"/>
    </row>
    <row r="218" spans="6:6" x14ac:dyDescent="0.2">
      <c r="F218" s="46"/>
    </row>
    <row r="219" spans="6:6" x14ac:dyDescent="0.2">
      <c r="F219" s="46"/>
    </row>
    <row r="220" spans="6:6" x14ac:dyDescent="0.2">
      <c r="F220" s="46"/>
    </row>
    <row r="221" spans="6:6" x14ac:dyDescent="0.2">
      <c r="F221" s="46"/>
    </row>
    <row r="222" spans="6:6" x14ac:dyDescent="0.2">
      <c r="F222" s="46"/>
    </row>
    <row r="223" spans="6:6" x14ac:dyDescent="0.2">
      <c r="F223" s="46"/>
    </row>
    <row r="224" spans="6:6" x14ac:dyDescent="0.2">
      <c r="F224" s="46"/>
    </row>
    <row r="225" spans="6:6" x14ac:dyDescent="0.2">
      <c r="F225" s="46"/>
    </row>
    <row r="226" spans="6:6" x14ac:dyDescent="0.2">
      <c r="F226" s="46"/>
    </row>
    <row r="227" spans="6:6" x14ac:dyDescent="0.2">
      <c r="F227" s="46"/>
    </row>
    <row r="228" spans="6:6" x14ac:dyDescent="0.2">
      <c r="F228" s="46"/>
    </row>
    <row r="229" spans="6:6" x14ac:dyDescent="0.2">
      <c r="F229" s="46"/>
    </row>
    <row r="230" spans="6:6" x14ac:dyDescent="0.2">
      <c r="F230" s="46"/>
    </row>
    <row r="231" spans="6:6" x14ac:dyDescent="0.2">
      <c r="F231" s="46"/>
    </row>
    <row r="232" spans="6:6" x14ac:dyDescent="0.2">
      <c r="F232" s="46"/>
    </row>
    <row r="233" spans="6:6" x14ac:dyDescent="0.2">
      <c r="F233" s="46"/>
    </row>
    <row r="234" spans="6:6" x14ac:dyDescent="0.2">
      <c r="F234" s="46"/>
    </row>
    <row r="235" spans="6:6" x14ac:dyDescent="0.2">
      <c r="F235" s="46"/>
    </row>
    <row r="236" spans="6:6" x14ac:dyDescent="0.2">
      <c r="F236" s="46"/>
    </row>
    <row r="237" spans="6:6" x14ac:dyDescent="0.2">
      <c r="F237" s="46"/>
    </row>
    <row r="238" spans="6:6" x14ac:dyDescent="0.2">
      <c r="F238" s="46"/>
    </row>
    <row r="239" spans="6:6" x14ac:dyDescent="0.2">
      <c r="F239" s="46"/>
    </row>
    <row r="240" spans="6:6" x14ac:dyDescent="0.2">
      <c r="F240" s="46"/>
    </row>
    <row r="241" spans="6:6" x14ac:dyDescent="0.2">
      <c r="F241" s="46"/>
    </row>
    <row r="242" spans="6:6" x14ac:dyDescent="0.2">
      <c r="F242" s="46"/>
    </row>
    <row r="243" spans="6:6" x14ac:dyDescent="0.2">
      <c r="F243" s="46"/>
    </row>
    <row r="244" spans="6:6" x14ac:dyDescent="0.2">
      <c r="F244" s="46"/>
    </row>
    <row r="245" spans="6:6" x14ac:dyDescent="0.2">
      <c r="F245" s="46"/>
    </row>
    <row r="246" spans="6:6" x14ac:dyDescent="0.2">
      <c r="F246" s="46"/>
    </row>
    <row r="247" spans="6:6" x14ac:dyDescent="0.2">
      <c r="F247" s="46"/>
    </row>
    <row r="248" spans="6:6" x14ac:dyDescent="0.2">
      <c r="F248" s="46"/>
    </row>
    <row r="249" spans="6:6" x14ac:dyDescent="0.2">
      <c r="F249" s="46"/>
    </row>
    <row r="250" spans="6:6" x14ac:dyDescent="0.2">
      <c r="F250" s="46"/>
    </row>
    <row r="251" spans="6:6" x14ac:dyDescent="0.2">
      <c r="F251" s="46"/>
    </row>
    <row r="252" spans="6:6" x14ac:dyDescent="0.2">
      <c r="F252" s="46"/>
    </row>
    <row r="253" spans="6:6" x14ac:dyDescent="0.2">
      <c r="F253" s="46"/>
    </row>
    <row r="254" spans="6:6" x14ac:dyDescent="0.2">
      <c r="F254" s="46"/>
    </row>
    <row r="255" spans="6:6" x14ac:dyDescent="0.2">
      <c r="F255" s="46"/>
    </row>
    <row r="256" spans="6:6" x14ac:dyDescent="0.2">
      <c r="F256" s="46"/>
    </row>
    <row r="257" spans="6:6" x14ac:dyDescent="0.2">
      <c r="F257" s="46"/>
    </row>
    <row r="258" spans="6:6" x14ac:dyDescent="0.2">
      <c r="F258" s="46"/>
    </row>
    <row r="259" spans="6:6" x14ac:dyDescent="0.2">
      <c r="F259" s="46"/>
    </row>
    <row r="260" spans="6:6" x14ac:dyDescent="0.2">
      <c r="F260" s="46"/>
    </row>
    <row r="261" spans="6:6" x14ac:dyDescent="0.2">
      <c r="F261" s="46"/>
    </row>
    <row r="262" spans="6:6" x14ac:dyDescent="0.2">
      <c r="F262" s="46"/>
    </row>
    <row r="263" spans="6:6" x14ac:dyDescent="0.2">
      <c r="F263" s="46"/>
    </row>
    <row r="264" spans="6:6" x14ac:dyDescent="0.2">
      <c r="F264" s="46"/>
    </row>
    <row r="265" spans="6:6" x14ac:dyDescent="0.2">
      <c r="F265" s="46"/>
    </row>
    <row r="266" spans="6:6" x14ac:dyDescent="0.2">
      <c r="F266" s="46"/>
    </row>
    <row r="267" spans="6:6" x14ac:dyDescent="0.2">
      <c r="F267" s="46"/>
    </row>
    <row r="268" spans="6:6" x14ac:dyDescent="0.2">
      <c r="F268" s="46"/>
    </row>
    <row r="269" spans="6:6" x14ac:dyDescent="0.2">
      <c r="F269" s="46"/>
    </row>
    <row r="270" spans="6:6" x14ac:dyDescent="0.2">
      <c r="F270" s="46"/>
    </row>
    <row r="271" spans="6:6" x14ac:dyDescent="0.2">
      <c r="F271" s="46"/>
    </row>
    <row r="272" spans="6:6" x14ac:dyDescent="0.2">
      <c r="F272" s="46"/>
    </row>
    <row r="273" spans="6:6" x14ac:dyDescent="0.2">
      <c r="F273" s="46"/>
    </row>
    <row r="274" spans="6:6" x14ac:dyDescent="0.2">
      <c r="F274" s="46"/>
    </row>
    <row r="275" spans="6:6" x14ac:dyDescent="0.2">
      <c r="F275" s="46"/>
    </row>
    <row r="276" spans="6:6" x14ac:dyDescent="0.2">
      <c r="F276" s="46"/>
    </row>
    <row r="277" spans="6:6" x14ac:dyDescent="0.2">
      <c r="F277" s="46"/>
    </row>
    <row r="278" spans="6:6" x14ac:dyDescent="0.2">
      <c r="F278" s="46"/>
    </row>
    <row r="279" spans="6:6" x14ac:dyDescent="0.2">
      <c r="F279" s="46"/>
    </row>
    <row r="280" spans="6:6" x14ac:dyDescent="0.2">
      <c r="F280" s="46"/>
    </row>
    <row r="281" spans="6:6" x14ac:dyDescent="0.2">
      <c r="F281" s="46"/>
    </row>
    <row r="282" spans="6:6" x14ac:dyDescent="0.2">
      <c r="F282" s="46"/>
    </row>
    <row r="283" spans="6:6" x14ac:dyDescent="0.2">
      <c r="F283" s="46"/>
    </row>
    <row r="284" spans="6:6" x14ac:dyDescent="0.2">
      <c r="F284" s="46"/>
    </row>
    <row r="285" spans="6:6" x14ac:dyDescent="0.2">
      <c r="F285" s="46"/>
    </row>
    <row r="286" spans="6:6" x14ac:dyDescent="0.2">
      <c r="F286" s="46"/>
    </row>
    <row r="287" spans="6:6" x14ac:dyDescent="0.2">
      <c r="F287" s="46"/>
    </row>
    <row r="288" spans="6:6" x14ac:dyDescent="0.2">
      <c r="F288" s="46"/>
    </row>
    <row r="289" spans="6:6" x14ac:dyDescent="0.2">
      <c r="F289" s="46"/>
    </row>
    <row r="290" spans="6:6" x14ac:dyDescent="0.2">
      <c r="F290" s="46"/>
    </row>
    <row r="291" spans="6:6" x14ac:dyDescent="0.2">
      <c r="F291" s="46"/>
    </row>
    <row r="292" spans="6:6" x14ac:dyDescent="0.2">
      <c r="F292" s="46"/>
    </row>
    <row r="293" spans="6:6" x14ac:dyDescent="0.2">
      <c r="F293" s="46"/>
    </row>
    <row r="294" spans="6:6" x14ac:dyDescent="0.2">
      <c r="F294" s="46"/>
    </row>
    <row r="295" spans="6:6" x14ac:dyDescent="0.2">
      <c r="F295" s="46"/>
    </row>
    <row r="296" spans="6:6" x14ac:dyDescent="0.2">
      <c r="F296" s="46"/>
    </row>
    <row r="297" spans="6:6" x14ac:dyDescent="0.2">
      <c r="F297" s="46"/>
    </row>
    <row r="298" spans="6:6" x14ac:dyDescent="0.2">
      <c r="F298" s="46"/>
    </row>
    <row r="299" spans="6:6" x14ac:dyDescent="0.2">
      <c r="F299" s="46"/>
    </row>
    <row r="300" spans="6:6" x14ac:dyDescent="0.2">
      <c r="F300" s="46"/>
    </row>
    <row r="301" spans="6:6" x14ac:dyDescent="0.2">
      <c r="F301" s="46"/>
    </row>
    <row r="302" spans="6:6" x14ac:dyDescent="0.2">
      <c r="F302" s="46"/>
    </row>
    <row r="303" spans="6:6" x14ac:dyDescent="0.2">
      <c r="F303" s="46"/>
    </row>
    <row r="304" spans="6:6" x14ac:dyDescent="0.2">
      <c r="F304" s="46"/>
    </row>
    <row r="305" spans="6:6" x14ac:dyDescent="0.2">
      <c r="F305" s="46"/>
    </row>
    <row r="306" spans="6:6" x14ac:dyDescent="0.2">
      <c r="F306" s="46"/>
    </row>
    <row r="307" spans="6:6" x14ac:dyDescent="0.2">
      <c r="F307" s="46"/>
    </row>
    <row r="308" spans="6:6" x14ac:dyDescent="0.2">
      <c r="F308" s="46"/>
    </row>
    <row r="309" spans="6:6" x14ac:dyDescent="0.2">
      <c r="F309" s="46"/>
    </row>
    <row r="310" spans="6:6" x14ac:dyDescent="0.2">
      <c r="F310" s="46"/>
    </row>
    <row r="311" spans="6:6" x14ac:dyDescent="0.2">
      <c r="F311" s="46"/>
    </row>
    <row r="312" spans="6:6" x14ac:dyDescent="0.2">
      <c r="F312" s="46"/>
    </row>
    <row r="313" spans="6:6" x14ac:dyDescent="0.2">
      <c r="F313" s="46"/>
    </row>
    <row r="314" spans="6:6" x14ac:dyDescent="0.2">
      <c r="F314" s="46"/>
    </row>
    <row r="315" spans="6:6" x14ac:dyDescent="0.2">
      <c r="F315" s="46"/>
    </row>
    <row r="316" spans="6:6" x14ac:dyDescent="0.2">
      <c r="F316" s="46"/>
    </row>
    <row r="317" spans="6:6" x14ac:dyDescent="0.2">
      <c r="F317" s="46"/>
    </row>
    <row r="318" spans="6:6" x14ac:dyDescent="0.2">
      <c r="F318" s="46"/>
    </row>
    <row r="319" spans="6:6" x14ac:dyDescent="0.2">
      <c r="F319" s="46"/>
    </row>
    <row r="320" spans="6:6" x14ac:dyDescent="0.2">
      <c r="F320" s="46"/>
    </row>
    <row r="321" spans="6:6" x14ac:dyDescent="0.2">
      <c r="F321" s="46"/>
    </row>
    <row r="322" spans="6:6" x14ac:dyDescent="0.2">
      <c r="F322" s="46"/>
    </row>
    <row r="323" spans="6:6" x14ac:dyDescent="0.2">
      <c r="F323" s="46"/>
    </row>
    <row r="324" spans="6:6" x14ac:dyDescent="0.2">
      <c r="F324" s="46"/>
    </row>
    <row r="325" spans="6:6" x14ac:dyDescent="0.2">
      <c r="F325" s="46"/>
    </row>
    <row r="326" spans="6:6" x14ac:dyDescent="0.2">
      <c r="F326" s="46"/>
    </row>
    <row r="327" spans="6:6" x14ac:dyDescent="0.2">
      <c r="F327" s="46"/>
    </row>
    <row r="328" spans="6:6" x14ac:dyDescent="0.2">
      <c r="F328" s="46"/>
    </row>
    <row r="329" spans="6:6" x14ac:dyDescent="0.2">
      <c r="F329" s="46"/>
    </row>
    <row r="330" spans="6:6" x14ac:dyDescent="0.2">
      <c r="F330" s="46"/>
    </row>
    <row r="331" spans="6:6" x14ac:dyDescent="0.2">
      <c r="F331" s="46"/>
    </row>
    <row r="332" spans="6:6" x14ac:dyDescent="0.2">
      <c r="F332" s="46"/>
    </row>
    <row r="333" spans="6:6" x14ac:dyDescent="0.2">
      <c r="F333" s="46"/>
    </row>
    <row r="334" spans="6:6" x14ac:dyDescent="0.2">
      <c r="F334" s="46"/>
    </row>
    <row r="335" spans="6:6" x14ac:dyDescent="0.2">
      <c r="F335" s="46"/>
    </row>
    <row r="336" spans="6:6" x14ac:dyDescent="0.2">
      <c r="F336" s="46"/>
    </row>
    <row r="337" spans="6:6" x14ac:dyDescent="0.2">
      <c r="F337" s="46"/>
    </row>
    <row r="338" spans="6:6" x14ac:dyDescent="0.2">
      <c r="F338" s="46"/>
    </row>
    <row r="339" spans="6:6" x14ac:dyDescent="0.2">
      <c r="F339" s="46"/>
    </row>
    <row r="340" spans="6:6" x14ac:dyDescent="0.2">
      <c r="F340" s="46"/>
    </row>
    <row r="341" spans="6:6" x14ac:dyDescent="0.2">
      <c r="F341" s="46"/>
    </row>
    <row r="342" spans="6:6" x14ac:dyDescent="0.2">
      <c r="F342" s="46"/>
    </row>
    <row r="343" spans="6:6" x14ac:dyDescent="0.2">
      <c r="F343" s="46"/>
    </row>
    <row r="344" spans="6:6" x14ac:dyDescent="0.2">
      <c r="F344" s="46"/>
    </row>
    <row r="345" spans="6:6" x14ac:dyDescent="0.2">
      <c r="F345" s="46"/>
    </row>
    <row r="346" spans="6:6" x14ac:dyDescent="0.2">
      <c r="F346" s="46"/>
    </row>
    <row r="347" spans="6:6" x14ac:dyDescent="0.2">
      <c r="F347" s="46"/>
    </row>
    <row r="348" spans="6:6" x14ac:dyDescent="0.2">
      <c r="F348" s="46"/>
    </row>
    <row r="349" spans="6:6" x14ac:dyDescent="0.2">
      <c r="F349" s="46"/>
    </row>
    <row r="350" spans="6:6" x14ac:dyDescent="0.2">
      <c r="F350" s="46"/>
    </row>
    <row r="351" spans="6:6" x14ac:dyDescent="0.2">
      <c r="F351" s="46"/>
    </row>
    <row r="352" spans="6:6" x14ac:dyDescent="0.2">
      <c r="F352" s="46"/>
    </row>
    <row r="353" spans="6:6" x14ac:dyDescent="0.2">
      <c r="F353" s="46"/>
    </row>
    <row r="354" spans="6:6" x14ac:dyDescent="0.2">
      <c r="F354" s="46"/>
    </row>
    <row r="355" spans="6:6" x14ac:dyDescent="0.2">
      <c r="F355" s="46"/>
    </row>
    <row r="356" spans="6:6" x14ac:dyDescent="0.2">
      <c r="F356" s="46"/>
    </row>
    <row r="357" spans="6:6" x14ac:dyDescent="0.2">
      <c r="F357" s="46"/>
    </row>
    <row r="358" spans="6:6" x14ac:dyDescent="0.2">
      <c r="F358" s="46"/>
    </row>
    <row r="359" spans="6:6" x14ac:dyDescent="0.2">
      <c r="F359" s="46"/>
    </row>
    <row r="360" spans="6:6" x14ac:dyDescent="0.2">
      <c r="F360" s="46"/>
    </row>
    <row r="361" spans="6:6" x14ac:dyDescent="0.2">
      <c r="F361" s="46"/>
    </row>
    <row r="362" spans="6:6" x14ac:dyDescent="0.2">
      <c r="F362" s="46"/>
    </row>
    <row r="363" spans="6:6" x14ac:dyDescent="0.2">
      <c r="F363" s="46"/>
    </row>
    <row r="364" spans="6:6" x14ac:dyDescent="0.2">
      <c r="F364" s="46"/>
    </row>
    <row r="365" spans="6:6" x14ac:dyDescent="0.2">
      <c r="F365" s="46"/>
    </row>
    <row r="366" spans="6:6" x14ac:dyDescent="0.2">
      <c r="F366" s="46"/>
    </row>
    <row r="367" spans="6:6" x14ac:dyDescent="0.2">
      <c r="F367" s="46"/>
    </row>
    <row r="368" spans="6:6" x14ac:dyDescent="0.2">
      <c r="F368" s="46"/>
    </row>
    <row r="369" spans="6:6" x14ac:dyDescent="0.2">
      <c r="F369" s="46"/>
    </row>
    <row r="370" spans="6:6" x14ac:dyDescent="0.2">
      <c r="F370" s="46"/>
    </row>
    <row r="371" spans="6:6" x14ac:dyDescent="0.2">
      <c r="F371" s="46"/>
    </row>
    <row r="372" spans="6:6" x14ac:dyDescent="0.2">
      <c r="F372" s="46"/>
    </row>
    <row r="373" spans="6:6" x14ac:dyDescent="0.2">
      <c r="F373" s="46"/>
    </row>
    <row r="374" spans="6:6" x14ac:dyDescent="0.2">
      <c r="F374" s="46"/>
    </row>
    <row r="375" spans="6:6" x14ac:dyDescent="0.2">
      <c r="F375" s="46"/>
    </row>
    <row r="376" spans="6:6" x14ac:dyDescent="0.2">
      <c r="F376" s="46"/>
    </row>
    <row r="377" spans="6:6" x14ac:dyDescent="0.2">
      <c r="F377" s="46"/>
    </row>
    <row r="378" spans="6:6" x14ac:dyDescent="0.2">
      <c r="F378" s="46"/>
    </row>
    <row r="379" spans="6:6" x14ac:dyDescent="0.2">
      <c r="F379" s="46"/>
    </row>
    <row r="380" spans="6:6" x14ac:dyDescent="0.2">
      <c r="F380" s="46"/>
    </row>
    <row r="381" spans="6:6" x14ac:dyDescent="0.2">
      <c r="F381" s="46"/>
    </row>
    <row r="382" spans="6:6" x14ac:dyDescent="0.2">
      <c r="F382" s="46"/>
    </row>
    <row r="383" spans="6:6" x14ac:dyDescent="0.2">
      <c r="F383" s="46"/>
    </row>
    <row r="384" spans="6:6" x14ac:dyDescent="0.2">
      <c r="F384" s="46"/>
    </row>
    <row r="385" spans="6:6" x14ac:dyDescent="0.2">
      <c r="F385" s="46"/>
    </row>
    <row r="386" spans="6:6" x14ac:dyDescent="0.2">
      <c r="F386" s="46"/>
    </row>
    <row r="387" spans="6:6" x14ac:dyDescent="0.2">
      <c r="F387" s="46"/>
    </row>
    <row r="388" spans="6:6" x14ac:dyDescent="0.2">
      <c r="F388" s="46"/>
    </row>
    <row r="389" spans="6:6" x14ac:dyDescent="0.2">
      <c r="F389" s="46"/>
    </row>
    <row r="390" spans="6:6" x14ac:dyDescent="0.2">
      <c r="F390" s="46"/>
    </row>
    <row r="391" spans="6:6" x14ac:dyDescent="0.2">
      <c r="F391" s="46"/>
    </row>
    <row r="392" spans="6:6" x14ac:dyDescent="0.2">
      <c r="F392" s="46"/>
    </row>
    <row r="393" spans="6:6" x14ac:dyDescent="0.2">
      <c r="F393" s="46"/>
    </row>
    <row r="394" spans="6:6" x14ac:dyDescent="0.2">
      <c r="F394" s="46"/>
    </row>
    <row r="395" spans="6:6" x14ac:dyDescent="0.2">
      <c r="F395" s="46"/>
    </row>
    <row r="396" spans="6:6" x14ac:dyDescent="0.2">
      <c r="F396" s="46"/>
    </row>
    <row r="397" spans="6:6" x14ac:dyDescent="0.2">
      <c r="F397" s="46"/>
    </row>
    <row r="398" spans="6:6" x14ac:dyDescent="0.2">
      <c r="F398" s="46"/>
    </row>
    <row r="399" spans="6:6" x14ac:dyDescent="0.2">
      <c r="F399" s="46"/>
    </row>
    <row r="400" spans="6:6" x14ac:dyDescent="0.2">
      <c r="F400" s="46"/>
    </row>
    <row r="401" spans="6:6" x14ac:dyDescent="0.2">
      <c r="F401" s="46"/>
    </row>
    <row r="402" spans="6:6" x14ac:dyDescent="0.2">
      <c r="F402" s="46"/>
    </row>
    <row r="403" spans="6:6" x14ac:dyDescent="0.2">
      <c r="F403" s="46"/>
    </row>
    <row r="404" spans="6:6" x14ac:dyDescent="0.2">
      <c r="F404" s="46"/>
    </row>
    <row r="405" spans="6:6" x14ac:dyDescent="0.2">
      <c r="F405" s="46"/>
    </row>
    <row r="406" spans="6:6" x14ac:dyDescent="0.2">
      <c r="F406" s="46"/>
    </row>
    <row r="407" spans="6:6" x14ac:dyDescent="0.2">
      <c r="F407" s="46"/>
    </row>
    <row r="408" spans="6:6" x14ac:dyDescent="0.2">
      <c r="F408" s="46"/>
    </row>
    <row r="409" spans="6:6" x14ac:dyDescent="0.2">
      <c r="F409" s="46"/>
    </row>
    <row r="410" spans="6:6" x14ac:dyDescent="0.2">
      <c r="F410" s="46"/>
    </row>
    <row r="411" spans="6:6" x14ac:dyDescent="0.2">
      <c r="F411" s="46"/>
    </row>
    <row r="412" spans="6:6" x14ac:dyDescent="0.2">
      <c r="F412" s="46"/>
    </row>
    <row r="413" spans="6:6" x14ac:dyDescent="0.2">
      <c r="F413" s="46"/>
    </row>
    <row r="414" spans="6:6" x14ac:dyDescent="0.2">
      <c r="F414" s="46"/>
    </row>
    <row r="415" spans="6:6" x14ac:dyDescent="0.2">
      <c r="F415" s="46"/>
    </row>
    <row r="416" spans="6:6" x14ac:dyDescent="0.2">
      <c r="F416" s="46"/>
    </row>
    <row r="417" spans="6:6" x14ac:dyDescent="0.2">
      <c r="F417" s="46"/>
    </row>
    <row r="418" spans="6:6" x14ac:dyDescent="0.2">
      <c r="F418" s="46"/>
    </row>
    <row r="419" spans="6:6" x14ac:dyDescent="0.2">
      <c r="F419" s="46"/>
    </row>
    <row r="420" spans="6:6" x14ac:dyDescent="0.2">
      <c r="F420" s="46"/>
    </row>
    <row r="421" spans="6:6" x14ac:dyDescent="0.2">
      <c r="F421" s="46"/>
    </row>
    <row r="422" spans="6:6" x14ac:dyDescent="0.2">
      <c r="F422" s="46"/>
    </row>
    <row r="423" spans="6:6" x14ac:dyDescent="0.2">
      <c r="F423" s="46"/>
    </row>
    <row r="424" spans="6:6" x14ac:dyDescent="0.2">
      <c r="F424" s="46"/>
    </row>
    <row r="425" spans="6:6" x14ac:dyDescent="0.2">
      <c r="F425" s="46"/>
    </row>
    <row r="426" spans="6:6" x14ac:dyDescent="0.2">
      <c r="F426" s="46"/>
    </row>
    <row r="427" spans="6:6" x14ac:dyDescent="0.2">
      <c r="F427" s="46"/>
    </row>
    <row r="428" spans="6:6" x14ac:dyDescent="0.2">
      <c r="F428" s="46"/>
    </row>
    <row r="429" spans="6:6" x14ac:dyDescent="0.2">
      <c r="F429" s="46"/>
    </row>
    <row r="430" spans="6:6" x14ac:dyDescent="0.2">
      <c r="F430" s="46"/>
    </row>
    <row r="431" spans="6:6" x14ac:dyDescent="0.2">
      <c r="F431" s="46"/>
    </row>
    <row r="432" spans="6:6" x14ac:dyDescent="0.2">
      <c r="F432" s="46"/>
    </row>
    <row r="433" spans="6:6" x14ac:dyDescent="0.2">
      <c r="F433" s="46"/>
    </row>
    <row r="434" spans="6:6" x14ac:dyDescent="0.2">
      <c r="F434" s="46"/>
    </row>
    <row r="435" spans="6:6" x14ac:dyDescent="0.2">
      <c r="F435" s="46"/>
    </row>
    <row r="436" spans="6:6" x14ac:dyDescent="0.2">
      <c r="F436" s="46"/>
    </row>
    <row r="437" spans="6:6" x14ac:dyDescent="0.2">
      <c r="F437" s="46"/>
    </row>
    <row r="438" spans="6:6" x14ac:dyDescent="0.2">
      <c r="F438" s="46"/>
    </row>
    <row r="439" spans="6:6" x14ac:dyDescent="0.2">
      <c r="F439" s="46"/>
    </row>
    <row r="440" spans="6:6" x14ac:dyDescent="0.2">
      <c r="F440" s="46"/>
    </row>
    <row r="441" spans="6:6" x14ac:dyDescent="0.2">
      <c r="F441" s="46"/>
    </row>
    <row r="442" spans="6:6" x14ac:dyDescent="0.2">
      <c r="F442" s="46"/>
    </row>
    <row r="443" spans="6:6" x14ac:dyDescent="0.2">
      <c r="F443" s="46"/>
    </row>
    <row r="444" spans="6:6" x14ac:dyDescent="0.2">
      <c r="F444" s="46"/>
    </row>
    <row r="445" spans="6:6" x14ac:dyDescent="0.2">
      <c r="F445" s="46"/>
    </row>
    <row r="446" spans="6:6" x14ac:dyDescent="0.2">
      <c r="F446" s="46"/>
    </row>
    <row r="447" spans="6:6" x14ac:dyDescent="0.2">
      <c r="F447" s="46"/>
    </row>
    <row r="448" spans="6:6" x14ac:dyDescent="0.2">
      <c r="F448" s="46"/>
    </row>
    <row r="449" spans="6:6" x14ac:dyDescent="0.2">
      <c r="F449" s="46"/>
    </row>
    <row r="450" spans="6:6" x14ac:dyDescent="0.2">
      <c r="F450" s="46"/>
    </row>
    <row r="451" spans="6:6" x14ac:dyDescent="0.2">
      <c r="F451" s="46"/>
    </row>
    <row r="452" spans="6:6" x14ac:dyDescent="0.2">
      <c r="F452" s="46"/>
    </row>
    <row r="453" spans="6:6" x14ac:dyDescent="0.2">
      <c r="F453" s="46"/>
    </row>
    <row r="454" spans="6:6" x14ac:dyDescent="0.2">
      <c r="F454" s="46"/>
    </row>
    <row r="455" spans="6:6" x14ac:dyDescent="0.2">
      <c r="F455" s="46"/>
    </row>
    <row r="456" spans="6:6" x14ac:dyDescent="0.2">
      <c r="F456" s="46"/>
    </row>
    <row r="457" spans="6:6" x14ac:dyDescent="0.2">
      <c r="F457" s="46"/>
    </row>
    <row r="458" spans="6:6" x14ac:dyDescent="0.2">
      <c r="F458" s="46"/>
    </row>
    <row r="459" spans="6:6" x14ac:dyDescent="0.2">
      <c r="F459" s="46"/>
    </row>
    <row r="460" spans="6:6" x14ac:dyDescent="0.2">
      <c r="F460" s="46"/>
    </row>
    <row r="461" spans="6:6" x14ac:dyDescent="0.2">
      <c r="F461" s="46"/>
    </row>
    <row r="462" spans="6:6" x14ac:dyDescent="0.2">
      <c r="F462" s="46"/>
    </row>
    <row r="463" spans="6:6" x14ac:dyDescent="0.2">
      <c r="F463" s="46"/>
    </row>
    <row r="464" spans="6:6" x14ac:dyDescent="0.2">
      <c r="F464" s="46"/>
    </row>
    <row r="465" spans="6:6" x14ac:dyDescent="0.2">
      <c r="F465" s="46"/>
    </row>
    <row r="466" spans="6:6" x14ac:dyDescent="0.2">
      <c r="F466" s="46"/>
    </row>
    <row r="467" spans="6:6" x14ac:dyDescent="0.2">
      <c r="F467" s="46"/>
    </row>
    <row r="468" spans="6:6" x14ac:dyDescent="0.2">
      <c r="F468" s="46"/>
    </row>
    <row r="469" spans="6:6" x14ac:dyDescent="0.2">
      <c r="F469" s="46"/>
    </row>
    <row r="470" spans="6:6" x14ac:dyDescent="0.2">
      <c r="F470" s="46"/>
    </row>
    <row r="471" spans="6:6" x14ac:dyDescent="0.2">
      <c r="F471" s="46"/>
    </row>
    <row r="472" spans="6:6" x14ac:dyDescent="0.2">
      <c r="F472" s="46"/>
    </row>
    <row r="473" spans="6:6" x14ac:dyDescent="0.2">
      <c r="F473" s="46"/>
    </row>
    <row r="474" spans="6:6" x14ac:dyDescent="0.2">
      <c r="F474" s="46"/>
    </row>
    <row r="475" spans="6:6" x14ac:dyDescent="0.2">
      <c r="F475" s="46"/>
    </row>
    <row r="476" spans="6:6" x14ac:dyDescent="0.2">
      <c r="F476" s="46"/>
    </row>
    <row r="477" spans="6:6" x14ac:dyDescent="0.2">
      <c r="F477" s="46"/>
    </row>
    <row r="478" spans="6:6" x14ac:dyDescent="0.2">
      <c r="F478" s="46"/>
    </row>
    <row r="479" spans="6:6" x14ac:dyDescent="0.2">
      <c r="F479" s="46"/>
    </row>
    <row r="480" spans="6:6" x14ac:dyDescent="0.2">
      <c r="F480" s="46"/>
    </row>
    <row r="481" spans="6:6" x14ac:dyDescent="0.2">
      <c r="F481" s="46"/>
    </row>
    <row r="482" spans="6:6" x14ac:dyDescent="0.2">
      <c r="F482" s="46"/>
    </row>
    <row r="483" spans="6:6" x14ac:dyDescent="0.2">
      <c r="F483" s="46"/>
    </row>
    <row r="484" spans="6:6" x14ac:dyDescent="0.2">
      <c r="F484" s="46"/>
    </row>
    <row r="485" spans="6:6" x14ac:dyDescent="0.2">
      <c r="F485" s="46"/>
    </row>
    <row r="486" spans="6:6" x14ac:dyDescent="0.2">
      <c r="F486" s="46"/>
    </row>
    <row r="487" spans="6:6" x14ac:dyDescent="0.2">
      <c r="F487" s="46"/>
    </row>
    <row r="488" spans="6:6" x14ac:dyDescent="0.2">
      <c r="F488" s="46"/>
    </row>
    <row r="489" spans="6:6" x14ac:dyDescent="0.2">
      <c r="F489" s="46"/>
    </row>
    <row r="490" spans="6:6" x14ac:dyDescent="0.2">
      <c r="F490" s="46"/>
    </row>
    <row r="491" spans="6:6" x14ac:dyDescent="0.2">
      <c r="F491" s="46"/>
    </row>
    <row r="492" spans="6:6" x14ac:dyDescent="0.2">
      <c r="F492" s="46"/>
    </row>
    <row r="493" spans="6:6" x14ac:dyDescent="0.2">
      <c r="F493" s="46"/>
    </row>
    <row r="494" spans="6:6" x14ac:dyDescent="0.2">
      <c r="F494" s="46"/>
    </row>
    <row r="495" spans="6:6" x14ac:dyDescent="0.2">
      <c r="F495" s="46"/>
    </row>
    <row r="496" spans="6:6" x14ac:dyDescent="0.2">
      <c r="F496" s="46"/>
    </row>
    <row r="497" spans="6:6" x14ac:dyDescent="0.2">
      <c r="F497" s="46"/>
    </row>
    <row r="498" spans="6:6" x14ac:dyDescent="0.2">
      <c r="F498" s="46"/>
    </row>
    <row r="499" spans="6:6" x14ac:dyDescent="0.2">
      <c r="F499" s="46"/>
    </row>
    <row r="500" spans="6:6" x14ac:dyDescent="0.2">
      <c r="F500" s="46"/>
    </row>
    <row r="501" spans="6:6" x14ac:dyDescent="0.2">
      <c r="F501" s="46"/>
    </row>
    <row r="502" spans="6:6" x14ac:dyDescent="0.2">
      <c r="F502" s="46"/>
    </row>
    <row r="503" spans="6:6" x14ac:dyDescent="0.2">
      <c r="F503" s="46"/>
    </row>
    <row r="504" spans="6:6" x14ac:dyDescent="0.2">
      <c r="F504" s="46"/>
    </row>
    <row r="505" spans="6:6" x14ac:dyDescent="0.2">
      <c r="F505" s="46"/>
    </row>
    <row r="506" spans="6:6" x14ac:dyDescent="0.2">
      <c r="F506" s="46"/>
    </row>
    <row r="507" spans="6:6" x14ac:dyDescent="0.2">
      <c r="F507" s="46"/>
    </row>
    <row r="508" spans="6:6" x14ac:dyDescent="0.2">
      <c r="F508" s="46"/>
    </row>
    <row r="509" spans="6:6" x14ac:dyDescent="0.2">
      <c r="F509" s="46"/>
    </row>
    <row r="510" spans="6:6" x14ac:dyDescent="0.2">
      <c r="F510" s="46"/>
    </row>
    <row r="511" spans="6:6" x14ac:dyDescent="0.2">
      <c r="F511" s="46"/>
    </row>
    <row r="512" spans="6:6" x14ac:dyDescent="0.2">
      <c r="F512" s="46"/>
    </row>
    <row r="513" spans="6:6" x14ac:dyDescent="0.2">
      <c r="F513" s="46"/>
    </row>
    <row r="514" spans="6:6" x14ac:dyDescent="0.2">
      <c r="F514" s="46"/>
    </row>
    <row r="515" spans="6:6" x14ac:dyDescent="0.2">
      <c r="F515" s="46"/>
    </row>
    <row r="516" spans="6:6" x14ac:dyDescent="0.2">
      <c r="F516" s="46"/>
    </row>
    <row r="517" spans="6:6" x14ac:dyDescent="0.2">
      <c r="F517" s="46"/>
    </row>
    <row r="518" spans="6:6" x14ac:dyDescent="0.2">
      <c r="F518" s="46"/>
    </row>
    <row r="519" spans="6:6" x14ac:dyDescent="0.2">
      <c r="F519" s="46"/>
    </row>
    <row r="520" spans="6:6" x14ac:dyDescent="0.2">
      <c r="F520" s="46"/>
    </row>
    <row r="521" spans="6:6" x14ac:dyDescent="0.2">
      <c r="F521" s="46"/>
    </row>
    <row r="522" spans="6:6" x14ac:dyDescent="0.2">
      <c r="F522" s="46"/>
    </row>
    <row r="523" spans="6:6" x14ac:dyDescent="0.2">
      <c r="F523" s="46"/>
    </row>
    <row r="524" spans="6:6" x14ac:dyDescent="0.2">
      <c r="F524" s="46"/>
    </row>
    <row r="525" spans="6:6" x14ac:dyDescent="0.2">
      <c r="F525" s="46"/>
    </row>
    <row r="526" spans="6:6" x14ac:dyDescent="0.2">
      <c r="F526" s="46"/>
    </row>
    <row r="527" spans="6:6" x14ac:dyDescent="0.2">
      <c r="F527" s="46"/>
    </row>
    <row r="528" spans="6:6" x14ac:dyDescent="0.2">
      <c r="F528" s="46"/>
    </row>
    <row r="529" spans="6:6" x14ac:dyDescent="0.2">
      <c r="F529" s="46"/>
    </row>
    <row r="530" spans="6:6" x14ac:dyDescent="0.2">
      <c r="F530" s="46"/>
    </row>
    <row r="531" spans="6:6" x14ac:dyDescent="0.2">
      <c r="F531" s="46"/>
    </row>
    <row r="532" spans="6:6" x14ac:dyDescent="0.2">
      <c r="F532" s="46"/>
    </row>
    <row r="533" spans="6:6" x14ac:dyDescent="0.2">
      <c r="F533" s="46"/>
    </row>
    <row r="534" spans="6:6" x14ac:dyDescent="0.2">
      <c r="F534" s="46"/>
    </row>
    <row r="535" spans="6:6" x14ac:dyDescent="0.2">
      <c r="F535" s="46"/>
    </row>
    <row r="536" spans="6:6" x14ac:dyDescent="0.2">
      <c r="F536" s="46"/>
    </row>
    <row r="537" spans="6:6" x14ac:dyDescent="0.2">
      <c r="F537" s="46"/>
    </row>
    <row r="538" spans="6:6" x14ac:dyDescent="0.2">
      <c r="F538" s="46"/>
    </row>
    <row r="539" spans="6:6" x14ac:dyDescent="0.2">
      <c r="F539" s="46"/>
    </row>
    <row r="540" spans="6:6" x14ac:dyDescent="0.2">
      <c r="F540" s="46"/>
    </row>
    <row r="541" spans="6:6" x14ac:dyDescent="0.2">
      <c r="F541" s="46"/>
    </row>
    <row r="542" spans="6:6" x14ac:dyDescent="0.2">
      <c r="F542" s="46"/>
    </row>
    <row r="543" spans="6:6" x14ac:dyDescent="0.2">
      <c r="F543" s="46"/>
    </row>
    <row r="544" spans="6:6" x14ac:dyDescent="0.2">
      <c r="F544" s="46"/>
    </row>
    <row r="545" spans="6:6" x14ac:dyDescent="0.2">
      <c r="F545" s="46"/>
    </row>
    <row r="546" spans="6:6" x14ac:dyDescent="0.2">
      <c r="F546" s="46"/>
    </row>
    <row r="547" spans="6:6" x14ac:dyDescent="0.2">
      <c r="F547" s="46"/>
    </row>
    <row r="548" spans="6:6" x14ac:dyDescent="0.2">
      <c r="F548" s="46"/>
    </row>
    <row r="549" spans="6:6" x14ac:dyDescent="0.2">
      <c r="F549" s="46"/>
    </row>
    <row r="550" spans="6:6" x14ac:dyDescent="0.2">
      <c r="F550" s="46"/>
    </row>
    <row r="551" spans="6:6" x14ac:dyDescent="0.2">
      <c r="F551" s="46"/>
    </row>
    <row r="552" spans="6:6" x14ac:dyDescent="0.2">
      <c r="F552" s="46"/>
    </row>
    <row r="553" spans="6:6" x14ac:dyDescent="0.2">
      <c r="F553" s="46"/>
    </row>
    <row r="554" spans="6:6" x14ac:dyDescent="0.2">
      <c r="F554" s="46"/>
    </row>
    <row r="555" spans="6:6" x14ac:dyDescent="0.2">
      <c r="F555" s="46"/>
    </row>
    <row r="556" spans="6:6" x14ac:dyDescent="0.2">
      <c r="F556" s="46"/>
    </row>
    <row r="557" spans="6:6" x14ac:dyDescent="0.2">
      <c r="F557" s="46"/>
    </row>
    <row r="558" spans="6:6" x14ac:dyDescent="0.2">
      <c r="F558" s="46"/>
    </row>
    <row r="559" spans="6:6" x14ac:dyDescent="0.2">
      <c r="F559" s="46"/>
    </row>
    <row r="560" spans="6:6" x14ac:dyDescent="0.2">
      <c r="F560" s="46"/>
    </row>
    <row r="561" spans="6:6" x14ac:dyDescent="0.2">
      <c r="F561" s="46"/>
    </row>
    <row r="562" spans="6:6" x14ac:dyDescent="0.2">
      <c r="F562" s="46"/>
    </row>
    <row r="563" spans="6:6" x14ac:dyDescent="0.2">
      <c r="F563" s="46"/>
    </row>
    <row r="564" spans="6:6" x14ac:dyDescent="0.2">
      <c r="F564" s="46"/>
    </row>
    <row r="565" spans="6:6" x14ac:dyDescent="0.2">
      <c r="F565" s="46"/>
    </row>
    <row r="566" spans="6:6" x14ac:dyDescent="0.2">
      <c r="F566" s="46"/>
    </row>
    <row r="567" spans="6:6" x14ac:dyDescent="0.2">
      <c r="F567" s="46"/>
    </row>
    <row r="568" spans="6:6" x14ac:dyDescent="0.2">
      <c r="F568" s="46"/>
    </row>
    <row r="569" spans="6:6" x14ac:dyDescent="0.2">
      <c r="F569" s="46"/>
    </row>
    <row r="570" spans="6:6" x14ac:dyDescent="0.2">
      <c r="F570" s="46"/>
    </row>
    <row r="571" spans="6:6" x14ac:dyDescent="0.2">
      <c r="F571" s="46"/>
    </row>
    <row r="572" spans="6:6" x14ac:dyDescent="0.2">
      <c r="F572" s="46"/>
    </row>
    <row r="573" spans="6:6" x14ac:dyDescent="0.2">
      <c r="F573" s="46"/>
    </row>
    <row r="574" spans="6:6" x14ac:dyDescent="0.2">
      <c r="F574" s="46"/>
    </row>
    <row r="575" spans="6:6" x14ac:dyDescent="0.2">
      <c r="F575" s="46"/>
    </row>
    <row r="576" spans="6:6" x14ac:dyDescent="0.2">
      <c r="F576" s="46"/>
    </row>
    <row r="577" spans="6:6" x14ac:dyDescent="0.2">
      <c r="F577" s="46"/>
    </row>
    <row r="578" spans="6:6" x14ac:dyDescent="0.2">
      <c r="F578" s="46"/>
    </row>
    <row r="579" spans="6:6" x14ac:dyDescent="0.2">
      <c r="F579" s="46"/>
    </row>
    <row r="580" spans="6:6" x14ac:dyDescent="0.2">
      <c r="F580" s="46"/>
    </row>
    <row r="581" spans="6:6" x14ac:dyDescent="0.2">
      <c r="F581" s="46"/>
    </row>
    <row r="582" spans="6:6" x14ac:dyDescent="0.2">
      <c r="F582" s="46"/>
    </row>
    <row r="583" spans="6:6" x14ac:dyDescent="0.2">
      <c r="F583" s="46"/>
    </row>
    <row r="584" spans="6:6" x14ac:dyDescent="0.2">
      <c r="F584" s="46"/>
    </row>
    <row r="585" spans="6:6" x14ac:dyDescent="0.2">
      <c r="F585" s="46"/>
    </row>
    <row r="586" spans="6:6" x14ac:dyDescent="0.2">
      <c r="F586" s="46"/>
    </row>
    <row r="587" spans="6:6" x14ac:dyDescent="0.2">
      <c r="F587" s="46"/>
    </row>
    <row r="588" spans="6:6" x14ac:dyDescent="0.2">
      <c r="F588" s="46"/>
    </row>
    <row r="589" spans="6:6" x14ac:dyDescent="0.2">
      <c r="F589" s="46"/>
    </row>
    <row r="590" spans="6:6" x14ac:dyDescent="0.2">
      <c r="F590" s="46"/>
    </row>
    <row r="591" spans="6:6" x14ac:dyDescent="0.2">
      <c r="F591" s="46"/>
    </row>
    <row r="592" spans="6:6" x14ac:dyDescent="0.2">
      <c r="F592" s="46"/>
    </row>
    <row r="593" spans="6:6" x14ac:dyDescent="0.2">
      <c r="F593" s="46"/>
    </row>
    <row r="594" spans="6:6" x14ac:dyDescent="0.2">
      <c r="F594" s="46"/>
    </row>
    <row r="595" spans="6:6" x14ac:dyDescent="0.2">
      <c r="F595" s="46"/>
    </row>
    <row r="596" spans="6:6" x14ac:dyDescent="0.2">
      <c r="F596" s="46"/>
    </row>
    <row r="597" spans="6:6" x14ac:dyDescent="0.2">
      <c r="F597" s="46"/>
    </row>
    <row r="598" spans="6:6" x14ac:dyDescent="0.2">
      <c r="F598" s="46"/>
    </row>
    <row r="599" spans="6:6" x14ac:dyDescent="0.2">
      <c r="F599" s="46"/>
    </row>
    <row r="600" spans="6:6" x14ac:dyDescent="0.2">
      <c r="F600" s="46"/>
    </row>
    <row r="601" spans="6:6" x14ac:dyDescent="0.2">
      <c r="F601" s="46"/>
    </row>
    <row r="602" spans="6:6" x14ac:dyDescent="0.2">
      <c r="F602" s="46"/>
    </row>
    <row r="603" spans="6:6" x14ac:dyDescent="0.2">
      <c r="F603" s="46"/>
    </row>
    <row r="604" spans="6:6" x14ac:dyDescent="0.2">
      <c r="F604" s="46"/>
    </row>
    <row r="605" spans="6:6" x14ac:dyDescent="0.2">
      <c r="F605" s="46"/>
    </row>
    <row r="606" spans="6:6" x14ac:dyDescent="0.2">
      <c r="F606" s="46"/>
    </row>
    <row r="607" spans="6:6" x14ac:dyDescent="0.2">
      <c r="F607" s="46"/>
    </row>
    <row r="608" spans="6:6" x14ac:dyDescent="0.2">
      <c r="F608" s="46"/>
    </row>
    <row r="609" spans="6:6" x14ac:dyDescent="0.2">
      <c r="F609" s="46"/>
    </row>
    <row r="610" spans="6:6" x14ac:dyDescent="0.2">
      <c r="F610" s="46"/>
    </row>
    <row r="611" spans="6:6" x14ac:dyDescent="0.2">
      <c r="F611" s="46"/>
    </row>
    <row r="612" spans="6:6" x14ac:dyDescent="0.2">
      <c r="F612" s="46"/>
    </row>
    <row r="613" spans="6:6" x14ac:dyDescent="0.2">
      <c r="F613" s="46"/>
    </row>
    <row r="614" spans="6:6" x14ac:dyDescent="0.2">
      <c r="F614" s="46"/>
    </row>
    <row r="615" spans="6:6" x14ac:dyDescent="0.2">
      <c r="F615" s="46"/>
    </row>
    <row r="616" spans="6:6" x14ac:dyDescent="0.2">
      <c r="F616" s="46"/>
    </row>
    <row r="617" spans="6:6" x14ac:dyDescent="0.2">
      <c r="F617" s="46"/>
    </row>
    <row r="618" spans="6:6" x14ac:dyDescent="0.2">
      <c r="F618" s="46"/>
    </row>
    <row r="619" spans="6:6" x14ac:dyDescent="0.2">
      <c r="F619" s="46"/>
    </row>
    <row r="620" spans="6:6" x14ac:dyDescent="0.2">
      <c r="F620" s="46"/>
    </row>
    <row r="621" spans="6:6" x14ac:dyDescent="0.2">
      <c r="F621" s="46"/>
    </row>
    <row r="622" spans="6:6" x14ac:dyDescent="0.2">
      <c r="F622" s="46"/>
    </row>
    <row r="623" spans="6:6" x14ac:dyDescent="0.2">
      <c r="F623" s="46"/>
    </row>
    <row r="624" spans="6:6" x14ac:dyDescent="0.2">
      <c r="F624" s="46"/>
    </row>
    <row r="625" spans="6:6" x14ac:dyDescent="0.2">
      <c r="F625" s="46"/>
    </row>
    <row r="626" spans="6:6" x14ac:dyDescent="0.2">
      <c r="F626" s="46"/>
    </row>
    <row r="627" spans="6:6" x14ac:dyDescent="0.2">
      <c r="F627" s="46"/>
    </row>
    <row r="628" spans="6:6" x14ac:dyDescent="0.2">
      <c r="F628" s="46"/>
    </row>
    <row r="629" spans="6:6" x14ac:dyDescent="0.2">
      <c r="F629" s="46"/>
    </row>
    <row r="630" spans="6:6" x14ac:dyDescent="0.2">
      <c r="F630" s="46"/>
    </row>
    <row r="631" spans="6:6" x14ac:dyDescent="0.2">
      <c r="F631" s="46"/>
    </row>
    <row r="632" spans="6:6" x14ac:dyDescent="0.2">
      <c r="F632" s="46"/>
    </row>
    <row r="633" spans="6:6" x14ac:dyDescent="0.2">
      <c r="F633" s="46"/>
    </row>
    <row r="634" spans="6:6" x14ac:dyDescent="0.2">
      <c r="F634" s="46"/>
    </row>
    <row r="635" spans="6:6" x14ac:dyDescent="0.2">
      <c r="F635" s="46"/>
    </row>
    <row r="636" spans="6:6" x14ac:dyDescent="0.2">
      <c r="F636" s="46"/>
    </row>
    <row r="637" spans="6:6" x14ac:dyDescent="0.2">
      <c r="F637" s="46"/>
    </row>
    <row r="638" spans="6:6" x14ac:dyDescent="0.2">
      <c r="F638" s="46"/>
    </row>
    <row r="639" spans="6:6" x14ac:dyDescent="0.2">
      <c r="F639" s="46"/>
    </row>
    <row r="640" spans="6:6" x14ac:dyDescent="0.2">
      <c r="F640" s="46"/>
    </row>
    <row r="641" spans="6:6" x14ac:dyDescent="0.2">
      <c r="F641" s="46"/>
    </row>
    <row r="642" spans="6:6" x14ac:dyDescent="0.2">
      <c r="F642" s="46"/>
    </row>
    <row r="643" spans="6:6" x14ac:dyDescent="0.2">
      <c r="F643" s="46"/>
    </row>
    <row r="644" spans="6:6" x14ac:dyDescent="0.2">
      <c r="F644" s="46"/>
    </row>
    <row r="645" spans="6:6" x14ac:dyDescent="0.2">
      <c r="F645" s="46"/>
    </row>
    <row r="646" spans="6:6" x14ac:dyDescent="0.2">
      <c r="F646" s="46"/>
    </row>
    <row r="647" spans="6:6" x14ac:dyDescent="0.2">
      <c r="F647" s="46"/>
    </row>
    <row r="648" spans="6:6" x14ac:dyDescent="0.2">
      <c r="F648" s="46"/>
    </row>
    <row r="649" spans="6:6" x14ac:dyDescent="0.2">
      <c r="F649" s="46"/>
    </row>
    <row r="650" spans="6:6" x14ac:dyDescent="0.2">
      <c r="F650" s="46"/>
    </row>
    <row r="651" spans="6:6" x14ac:dyDescent="0.2">
      <c r="F651" s="46"/>
    </row>
    <row r="652" spans="6:6" x14ac:dyDescent="0.2">
      <c r="F652" s="46"/>
    </row>
    <row r="653" spans="6:6" x14ac:dyDescent="0.2">
      <c r="F653" s="46"/>
    </row>
    <row r="654" spans="6:6" x14ac:dyDescent="0.2">
      <c r="F654" s="46"/>
    </row>
    <row r="655" spans="6:6" x14ac:dyDescent="0.2">
      <c r="F655" s="46"/>
    </row>
    <row r="656" spans="6:6" x14ac:dyDescent="0.2">
      <c r="F656" s="46"/>
    </row>
    <row r="657" spans="6:6" x14ac:dyDescent="0.2">
      <c r="F657" s="46"/>
    </row>
    <row r="658" spans="6:6" x14ac:dyDescent="0.2">
      <c r="F658" s="46"/>
    </row>
    <row r="659" spans="6:6" x14ac:dyDescent="0.2">
      <c r="F659" s="46"/>
    </row>
    <row r="660" spans="6:6" x14ac:dyDescent="0.2">
      <c r="F660" s="46"/>
    </row>
    <row r="661" spans="6:6" x14ac:dyDescent="0.2">
      <c r="F661" s="46"/>
    </row>
    <row r="662" spans="6:6" x14ac:dyDescent="0.2">
      <c r="F662" s="46"/>
    </row>
    <row r="663" spans="6:6" x14ac:dyDescent="0.2">
      <c r="F663" s="46"/>
    </row>
    <row r="664" spans="6:6" x14ac:dyDescent="0.2">
      <c r="F664" s="46"/>
    </row>
    <row r="665" spans="6:6" x14ac:dyDescent="0.2">
      <c r="F665" s="46"/>
    </row>
    <row r="666" spans="6:6" x14ac:dyDescent="0.2">
      <c r="F666" s="46"/>
    </row>
    <row r="667" spans="6:6" x14ac:dyDescent="0.2">
      <c r="F667" s="46"/>
    </row>
    <row r="668" spans="6:6" x14ac:dyDescent="0.2">
      <c r="F668" s="46"/>
    </row>
    <row r="669" spans="6:6" x14ac:dyDescent="0.2">
      <c r="F669" s="46"/>
    </row>
    <row r="670" spans="6:6" x14ac:dyDescent="0.2">
      <c r="F670" s="46"/>
    </row>
    <row r="671" spans="6:6" x14ac:dyDescent="0.2">
      <c r="F671" s="46"/>
    </row>
    <row r="672" spans="6:6" x14ac:dyDescent="0.2">
      <c r="F672" s="46"/>
    </row>
    <row r="673" spans="6:6" x14ac:dyDescent="0.2">
      <c r="F673" s="46"/>
    </row>
    <row r="674" spans="6:6" x14ac:dyDescent="0.2">
      <c r="F674" s="46"/>
    </row>
    <row r="675" spans="6:6" x14ac:dyDescent="0.2">
      <c r="F675" s="46"/>
    </row>
    <row r="676" spans="6:6" x14ac:dyDescent="0.2">
      <c r="F676" s="46"/>
    </row>
    <row r="677" spans="6:6" x14ac:dyDescent="0.2">
      <c r="F677" s="46"/>
    </row>
    <row r="678" spans="6:6" x14ac:dyDescent="0.2">
      <c r="F678" s="46"/>
    </row>
    <row r="679" spans="6:6" x14ac:dyDescent="0.2">
      <c r="F679" s="46"/>
    </row>
    <row r="680" spans="6:6" x14ac:dyDescent="0.2">
      <c r="F680" s="46"/>
    </row>
    <row r="681" spans="6:6" x14ac:dyDescent="0.2">
      <c r="F681" s="46"/>
    </row>
    <row r="682" spans="6:6" x14ac:dyDescent="0.2">
      <c r="F682" s="46"/>
    </row>
    <row r="683" spans="6:6" x14ac:dyDescent="0.2">
      <c r="F683" s="46"/>
    </row>
    <row r="684" spans="6:6" x14ac:dyDescent="0.2">
      <c r="F684" s="46"/>
    </row>
    <row r="685" spans="6:6" x14ac:dyDescent="0.2">
      <c r="F685" s="46"/>
    </row>
    <row r="686" spans="6:6" x14ac:dyDescent="0.2">
      <c r="F686" s="46"/>
    </row>
    <row r="687" spans="6:6" x14ac:dyDescent="0.2">
      <c r="F687" s="46"/>
    </row>
    <row r="688" spans="6:6" x14ac:dyDescent="0.2">
      <c r="F688" s="46"/>
    </row>
    <row r="689" spans="6:6" x14ac:dyDescent="0.2">
      <c r="F689" s="46"/>
    </row>
    <row r="690" spans="6:6" x14ac:dyDescent="0.2">
      <c r="F690" s="46"/>
    </row>
    <row r="691" spans="6:6" x14ac:dyDescent="0.2">
      <c r="F691" s="46"/>
    </row>
    <row r="692" spans="6:6" x14ac:dyDescent="0.2">
      <c r="F692" s="46"/>
    </row>
    <row r="693" spans="6:6" x14ac:dyDescent="0.2">
      <c r="F693" s="46"/>
    </row>
    <row r="694" spans="6:6" x14ac:dyDescent="0.2">
      <c r="F694" s="46"/>
    </row>
    <row r="695" spans="6:6" x14ac:dyDescent="0.2">
      <c r="F695" s="46"/>
    </row>
    <row r="696" spans="6:6" x14ac:dyDescent="0.2">
      <c r="F696" s="46"/>
    </row>
    <row r="697" spans="6:6" x14ac:dyDescent="0.2">
      <c r="F697" s="46"/>
    </row>
    <row r="698" spans="6:6" x14ac:dyDescent="0.2">
      <c r="F698" s="46"/>
    </row>
    <row r="699" spans="6:6" x14ac:dyDescent="0.2">
      <c r="F699" s="46"/>
    </row>
    <row r="700" spans="6:6" x14ac:dyDescent="0.2">
      <c r="F700" s="46"/>
    </row>
    <row r="701" spans="6:6" x14ac:dyDescent="0.2">
      <c r="F701" s="46"/>
    </row>
    <row r="702" spans="6:6" x14ac:dyDescent="0.2">
      <c r="F702" s="46"/>
    </row>
    <row r="703" spans="6:6" x14ac:dyDescent="0.2">
      <c r="F703" s="46"/>
    </row>
    <row r="704" spans="6:6" x14ac:dyDescent="0.2">
      <c r="F704" s="46"/>
    </row>
    <row r="705" spans="6:6" x14ac:dyDescent="0.2">
      <c r="F705" s="46"/>
    </row>
    <row r="706" spans="6:6" x14ac:dyDescent="0.2">
      <c r="F706" s="46"/>
    </row>
    <row r="707" spans="6:6" x14ac:dyDescent="0.2">
      <c r="F707" s="46"/>
    </row>
    <row r="708" spans="6:6" x14ac:dyDescent="0.2">
      <c r="F708" s="46"/>
    </row>
    <row r="709" spans="6:6" x14ac:dyDescent="0.2">
      <c r="F709" s="46"/>
    </row>
    <row r="710" spans="6:6" x14ac:dyDescent="0.2">
      <c r="F710" s="46"/>
    </row>
    <row r="711" spans="6:6" x14ac:dyDescent="0.2">
      <c r="F711" s="46"/>
    </row>
    <row r="712" spans="6:6" x14ac:dyDescent="0.2">
      <c r="F712" s="46"/>
    </row>
    <row r="713" spans="6:6" x14ac:dyDescent="0.2">
      <c r="F713" s="46"/>
    </row>
    <row r="714" spans="6:6" x14ac:dyDescent="0.2">
      <c r="F714" s="46"/>
    </row>
    <row r="715" spans="6:6" x14ac:dyDescent="0.2">
      <c r="F715" s="46"/>
    </row>
    <row r="716" spans="6:6" x14ac:dyDescent="0.2">
      <c r="F716" s="46"/>
    </row>
    <row r="717" spans="6:6" x14ac:dyDescent="0.2">
      <c r="F717" s="46"/>
    </row>
    <row r="718" spans="6:6" x14ac:dyDescent="0.2">
      <c r="F718" s="46"/>
    </row>
    <row r="719" spans="6:6" x14ac:dyDescent="0.2">
      <c r="F719" s="46"/>
    </row>
    <row r="720" spans="6:6" x14ac:dyDescent="0.2">
      <c r="F720" s="46"/>
    </row>
    <row r="721" spans="6:6" x14ac:dyDescent="0.2">
      <c r="F721" s="46"/>
    </row>
    <row r="722" spans="6:6" x14ac:dyDescent="0.2">
      <c r="F722" s="46"/>
    </row>
    <row r="723" spans="6:6" x14ac:dyDescent="0.2">
      <c r="F723" s="46"/>
    </row>
    <row r="724" spans="6:6" x14ac:dyDescent="0.2">
      <c r="F724" s="46"/>
    </row>
    <row r="725" spans="6:6" x14ac:dyDescent="0.2">
      <c r="F725" s="46"/>
    </row>
    <row r="726" spans="6:6" x14ac:dyDescent="0.2">
      <c r="F726" s="46"/>
    </row>
    <row r="727" spans="6:6" x14ac:dyDescent="0.2">
      <c r="F727" s="46"/>
    </row>
    <row r="728" spans="6:6" x14ac:dyDescent="0.2">
      <c r="F728" s="46"/>
    </row>
    <row r="729" spans="6:6" x14ac:dyDescent="0.2">
      <c r="F729" s="46"/>
    </row>
    <row r="730" spans="6:6" x14ac:dyDescent="0.2">
      <c r="F730" s="46"/>
    </row>
    <row r="731" spans="6:6" x14ac:dyDescent="0.2">
      <c r="F731" s="46"/>
    </row>
    <row r="732" spans="6:6" x14ac:dyDescent="0.2">
      <c r="F732" s="46"/>
    </row>
    <row r="733" spans="6:6" x14ac:dyDescent="0.2">
      <c r="F733" s="46"/>
    </row>
    <row r="734" spans="6:6" x14ac:dyDescent="0.2">
      <c r="F734" s="46"/>
    </row>
    <row r="735" spans="6:6" x14ac:dyDescent="0.2">
      <c r="F735" s="46"/>
    </row>
    <row r="736" spans="6:6" x14ac:dyDescent="0.2">
      <c r="F736" s="46"/>
    </row>
    <row r="737" spans="6:6" x14ac:dyDescent="0.2">
      <c r="F737" s="46"/>
    </row>
    <row r="738" spans="6:6" x14ac:dyDescent="0.2">
      <c r="F738" s="46"/>
    </row>
    <row r="739" spans="6:6" x14ac:dyDescent="0.2">
      <c r="F739" s="46"/>
    </row>
    <row r="740" spans="6:6" x14ac:dyDescent="0.2">
      <c r="F740" s="46"/>
    </row>
    <row r="741" spans="6:6" x14ac:dyDescent="0.2">
      <c r="F741" s="46"/>
    </row>
    <row r="742" spans="6:6" x14ac:dyDescent="0.2">
      <c r="F742" s="46"/>
    </row>
    <row r="743" spans="6:6" x14ac:dyDescent="0.2">
      <c r="F743" s="46"/>
    </row>
    <row r="744" spans="6:6" x14ac:dyDescent="0.2">
      <c r="F744" s="46"/>
    </row>
    <row r="745" spans="6:6" x14ac:dyDescent="0.2">
      <c r="F745" s="46"/>
    </row>
    <row r="746" spans="6:6" x14ac:dyDescent="0.2">
      <c r="F746" s="46"/>
    </row>
    <row r="747" spans="6:6" x14ac:dyDescent="0.2">
      <c r="F747" s="46"/>
    </row>
    <row r="748" spans="6:6" x14ac:dyDescent="0.2">
      <c r="F748" s="46"/>
    </row>
    <row r="749" spans="6:6" x14ac:dyDescent="0.2">
      <c r="F749" s="46"/>
    </row>
    <row r="750" spans="6:6" x14ac:dyDescent="0.2">
      <c r="F750" s="46"/>
    </row>
    <row r="751" spans="6:6" x14ac:dyDescent="0.2">
      <c r="F751" s="46"/>
    </row>
    <row r="752" spans="6:6" x14ac:dyDescent="0.2">
      <c r="F752" s="46"/>
    </row>
    <row r="753" spans="6:6" x14ac:dyDescent="0.2">
      <c r="F753" s="46"/>
    </row>
    <row r="754" spans="6:6" x14ac:dyDescent="0.2">
      <c r="F754" s="46"/>
    </row>
    <row r="755" spans="6:6" x14ac:dyDescent="0.2">
      <c r="F755" s="46"/>
    </row>
    <row r="756" spans="6:6" x14ac:dyDescent="0.2">
      <c r="F756" s="46"/>
    </row>
    <row r="757" spans="6:6" x14ac:dyDescent="0.2">
      <c r="F757" s="46"/>
    </row>
    <row r="758" spans="6:6" x14ac:dyDescent="0.2">
      <c r="F758" s="46"/>
    </row>
    <row r="759" spans="6:6" x14ac:dyDescent="0.2">
      <c r="F759" s="46"/>
    </row>
    <row r="760" spans="6:6" x14ac:dyDescent="0.2">
      <c r="F760" s="46"/>
    </row>
    <row r="761" spans="6:6" x14ac:dyDescent="0.2">
      <c r="F761" s="46"/>
    </row>
    <row r="762" spans="6:6" x14ac:dyDescent="0.2">
      <c r="F762" s="46"/>
    </row>
    <row r="763" spans="6:6" x14ac:dyDescent="0.2">
      <c r="F763" s="46"/>
    </row>
    <row r="764" spans="6:6" x14ac:dyDescent="0.2">
      <c r="F764" s="46"/>
    </row>
    <row r="765" spans="6:6" x14ac:dyDescent="0.2">
      <c r="F765" s="46"/>
    </row>
    <row r="766" spans="6:6" x14ac:dyDescent="0.2">
      <c r="F766" s="46"/>
    </row>
    <row r="767" spans="6:6" x14ac:dyDescent="0.2">
      <c r="F767" s="46"/>
    </row>
    <row r="768" spans="6:6" x14ac:dyDescent="0.2">
      <c r="F768" s="46"/>
    </row>
    <row r="769" spans="6:6" x14ac:dyDescent="0.2">
      <c r="F769" s="46"/>
    </row>
    <row r="770" spans="6:6" x14ac:dyDescent="0.2">
      <c r="F770" s="46"/>
    </row>
    <row r="771" spans="6:6" x14ac:dyDescent="0.2">
      <c r="F771" s="46"/>
    </row>
    <row r="772" spans="6:6" x14ac:dyDescent="0.2">
      <c r="F772" s="46"/>
    </row>
    <row r="773" spans="6:6" x14ac:dyDescent="0.2">
      <c r="F773" s="46"/>
    </row>
    <row r="774" spans="6:6" x14ac:dyDescent="0.2">
      <c r="F774" s="46"/>
    </row>
    <row r="775" spans="6:6" x14ac:dyDescent="0.2">
      <c r="F775" s="46"/>
    </row>
    <row r="776" spans="6:6" x14ac:dyDescent="0.2">
      <c r="F776" s="46"/>
    </row>
    <row r="777" spans="6:6" x14ac:dyDescent="0.2">
      <c r="F777" s="46"/>
    </row>
    <row r="778" spans="6:6" x14ac:dyDescent="0.2">
      <c r="F778" s="46"/>
    </row>
    <row r="779" spans="6:6" x14ac:dyDescent="0.2">
      <c r="F779" s="46"/>
    </row>
    <row r="780" spans="6:6" x14ac:dyDescent="0.2">
      <c r="F780" s="46"/>
    </row>
    <row r="781" spans="6:6" x14ac:dyDescent="0.2">
      <c r="F781" s="46"/>
    </row>
    <row r="782" spans="6:6" x14ac:dyDescent="0.2">
      <c r="F782" s="46"/>
    </row>
    <row r="783" spans="6:6" x14ac:dyDescent="0.2">
      <c r="F783" s="46"/>
    </row>
    <row r="784" spans="6:6" x14ac:dyDescent="0.2">
      <c r="F784" s="46"/>
    </row>
    <row r="785" spans="6:6" x14ac:dyDescent="0.2">
      <c r="F785" s="46"/>
    </row>
    <row r="786" spans="6:6" x14ac:dyDescent="0.2">
      <c r="F786" s="46"/>
    </row>
    <row r="787" spans="6:6" x14ac:dyDescent="0.2">
      <c r="F787" s="46"/>
    </row>
    <row r="788" spans="6:6" x14ac:dyDescent="0.2">
      <c r="F788" s="46"/>
    </row>
    <row r="789" spans="6:6" x14ac:dyDescent="0.2">
      <c r="F789" s="46"/>
    </row>
    <row r="790" spans="6:6" x14ac:dyDescent="0.2">
      <c r="F790" s="46"/>
    </row>
    <row r="791" spans="6:6" x14ac:dyDescent="0.2">
      <c r="F791" s="46"/>
    </row>
    <row r="792" spans="6:6" x14ac:dyDescent="0.2">
      <c r="F792" s="46"/>
    </row>
    <row r="793" spans="6:6" x14ac:dyDescent="0.2">
      <c r="F793" s="46"/>
    </row>
    <row r="794" spans="6:6" x14ac:dyDescent="0.2">
      <c r="F794" s="46"/>
    </row>
    <row r="795" spans="6:6" x14ac:dyDescent="0.2">
      <c r="F795" s="46"/>
    </row>
    <row r="796" spans="6:6" x14ac:dyDescent="0.2">
      <c r="F796" s="46"/>
    </row>
    <row r="797" spans="6:6" x14ac:dyDescent="0.2">
      <c r="F797" s="46"/>
    </row>
    <row r="798" spans="6:6" x14ac:dyDescent="0.2">
      <c r="F798" s="46"/>
    </row>
    <row r="799" spans="6:6" x14ac:dyDescent="0.2">
      <c r="F799" s="46"/>
    </row>
    <row r="800" spans="6:6" x14ac:dyDescent="0.2">
      <c r="F800" s="46"/>
    </row>
    <row r="801" spans="6:6" x14ac:dyDescent="0.2">
      <c r="F801" s="46"/>
    </row>
    <row r="802" spans="6:6" x14ac:dyDescent="0.2">
      <c r="F802" s="46"/>
    </row>
    <row r="803" spans="6:6" x14ac:dyDescent="0.2">
      <c r="F803" s="46"/>
    </row>
    <row r="804" spans="6:6" x14ac:dyDescent="0.2">
      <c r="F804" s="46"/>
    </row>
    <row r="805" spans="6:6" x14ac:dyDescent="0.2">
      <c r="F805" s="46"/>
    </row>
    <row r="806" spans="6:6" x14ac:dyDescent="0.2">
      <c r="F806" s="46"/>
    </row>
    <row r="807" spans="6:6" x14ac:dyDescent="0.2">
      <c r="F807" s="46"/>
    </row>
    <row r="808" spans="6:6" x14ac:dyDescent="0.2">
      <c r="F808" s="46"/>
    </row>
    <row r="809" spans="6:6" x14ac:dyDescent="0.2">
      <c r="F809" s="46"/>
    </row>
    <row r="810" spans="6:6" x14ac:dyDescent="0.2">
      <c r="F810" s="46"/>
    </row>
    <row r="811" spans="6:6" x14ac:dyDescent="0.2">
      <c r="F811" s="46"/>
    </row>
    <row r="812" spans="6:6" x14ac:dyDescent="0.2">
      <c r="F812" s="46"/>
    </row>
    <row r="813" spans="6:6" x14ac:dyDescent="0.2">
      <c r="F813" s="46"/>
    </row>
    <row r="814" spans="6:6" x14ac:dyDescent="0.2">
      <c r="F814" s="46"/>
    </row>
    <row r="815" spans="6:6" x14ac:dyDescent="0.2">
      <c r="F815" s="46"/>
    </row>
    <row r="816" spans="6:6" x14ac:dyDescent="0.2">
      <c r="F816" s="46"/>
    </row>
    <row r="817" spans="6:6" x14ac:dyDescent="0.2">
      <c r="F817" s="46"/>
    </row>
    <row r="818" spans="6:6" x14ac:dyDescent="0.2">
      <c r="F818" s="46"/>
    </row>
    <row r="819" spans="6:6" x14ac:dyDescent="0.2">
      <c r="F819" s="46"/>
    </row>
    <row r="820" spans="6:6" x14ac:dyDescent="0.2">
      <c r="F820" s="46"/>
    </row>
    <row r="821" spans="6:6" x14ac:dyDescent="0.2">
      <c r="F821" s="46"/>
    </row>
    <row r="822" spans="6:6" x14ac:dyDescent="0.2">
      <c r="F822" s="46"/>
    </row>
    <row r="823" spans="6:6" x14ac:dyDescent="0.2">
      <c r="F823" s="46"/>
    </row>
    <row r="824" spans="6:6" x14ac:dyDescent="0.2">
      <c r="F824" s="46"/>
    </row>
    <row r="825" spans="6:6" x14ac:dyDescent="0.2">
      <c r="F825" s="46"/>
    </row>
    <row r="826" spans="6:6" x14ac:dyDescent="0.2">
      <c r="F826" s="46"/>
    </row>
    <row r="827" spans="6:6" x14ac:dyDescent="0.2">
      <c r="F827" s="46"/>
    </row>
    <row r="828" spans="6:6" x14ac:dyDescent="0.2">
      <c r="F828" s="46"/>
    </row>
    <row r="829" spans="6:6" x14ac:dyDescent="0.2">
      <c r="F829" s="46"/>
    </row>
    <row r="830" spans="6:6" x14ac:dyDescent="0.2">
      <c r="F830" s="46"/>
    </row>
    <row r="831" spans="6:6" x14ac:dyDescent="0.2">
      <c r="F831" s="46"/>
    </row>
    <row r="832" spans="6:6" x14ac:dyDescent="0.2">
      <c r="F832" s="46"/>
    </row>
    <row r="833" spans="6:6" x14ac:dyDescent="0.2">
      <c r="F833" s="46"/>
    </row>
    <row r="834" spans="6:6" x14ac:dyDescent="0.2">
      <c r="F834" s="46"/>
    </row>
    <row r="835" spans="6:6" x14ac:dyDescent="0.2">
      <c r="F835" s="46"/>
    </row>
    <row r="836" spans="6:6" x14ac:dyDescent="0.2">
      <c r="F836" s="46"/>
    </row>
    <row r="837" spans="6:6" x14ac:dyDescent="0.2">
      <c r="F837" s="46"/>
    </row>
    <row r="838" spans="6:6" x14ac:dyDescent="0.2">
      <c r="F838" s="46"/>
    </row>
    <row r="839" spans="6:6" x14ac:dyDescent="0.2">
      <c r="F839" s="46"/>
    </row>
    <row r="840" spans="6:6" x14ac:dyDescent="0.2">
      <c r="F840" s="46"/>
    </row>
    <row r="841" spans="6:6" x14ac:dyDescent="0.2">
      <c r="F841" s="46"/>
    </row>
    <row r="842" spans="6:6" x14ac:dyDescent="0.2">
      <c r="F842" s="46"/>
    </row>
    <row r="843" spans="6:6" x14ac:dyDescent="0.2">
      <c r="F843" s="46"/>
    </row>
    <row r="844" spans="6:6" x14ac:dyDescent="0.2">
      <c r="F844" s="46"/>
    </row>
    <row r="845" spans="6:6" x14ac:dyDescent="0.2">
      <c r="F845" s="46"/>
    </row>
    <row r="846" spans="6:6" x14ac:dyDescent="0.2">
      <c r="F846" s="46"/>
    </row>
    <row r="847" spans="6:6" x14ac:dyDescent="0.2">
      <c r="F847" s="46"/>
    </row>
    <row r="848" spans="6:6" x14ac:dyDescent="0.2">
      <c r="F848" s="46"/>
    </row>
    <row r="849" spans="6:6" x14ac:dyDescent="0.2">
      <c r="F849" s="46"/>
    </row>
    <row r="850" spans="6:6" x14ac:dyDescent="0.2">
      <c r="F850" s="46"/>
    </row>
    <row r="851" spans="6:6" x14ac:dyDescent="0.2">
      <c r="F851" s="46"/>
    </row>
    <row r="852" spans="6:6" x14ac:dyDescent="0.2">
      <c r="F852" s="46"/>
    </row>
    <row r="853" spans="6:6" x14ac:dyDescent="0.2">
      <c r="F853" s="46"/>
    </row>
    <row r="854" spans="6:6" x14ac:dyDescent="0.2">
      <c r="F854" s="46"/>
    </row>
    <row r="855" spans="6:6" x14ac:dyDescent="0.2">
      <c r="F855" s="46"/>
    </row>
    <row r="856" spans="6:6" x14ac:dyDescent="0.2">
      <c r="F856" s="46"/>
    </row>
    <row r="857" spans="6:6" x14ac:dyDescent="0.2">
      <c r="F857" s="46"/>
    </row>
    <row r="858" spans="6:6" x14ac:dyDescent="0.2">
      <c r="F858" s="46"/>
    </row>
    <row r="859" spans="6:6" x14ac:dyDescent="0.2">
      <c r="F859" s="46"/>
    </row>
    <row r="860" spans="6:6" x14ac:dyDescent="0.2">
      <c r="F860" s="46"/>
    </row>
    <row r="861" spans="6:6" x14ac:dyDescent="0.2">
      <c r="F861" s="46"/>
    </row>
    <row r="862" spans="6:6" x14ac:dyDescent="0.2">
      <c r="F862" s="46"/>
    </row>
    <row r="863" spans="6:6" x14ac:dyDescent="0.2">
      <c r="F863" s="46"/>
    </row>
    <row r="864" spans="6:6" x14ac:dyDescent="0.2">
      <c r="F864" s="46"/>
    </row>
    <row r="865" spans="6:6" x14ac:dyDescent="0.2">
      <c r="F865" s="46"/>
    </row>
    <row r="866" spans="6:6" x14ac:dyDescent="0.2">
      <c r="F866" s="46"/>
    </row>
    <row r="867" spans="6:6" x14ac:dyDescent="0.2">
      <c r="F867" s="46"/>
    </row>
    <row r="868" spans="6:6" x14ac:dyDescent="0.2">
      <c r="F868" s="46"/>
    </row>
    <row r="869" spans="6:6" x14ac:dyDescent="0.2">
      <c r="F869" s="46"/>
    </row>
    <row r="870" spans="6:6" x14ac:dyDescent="0.2">
      <c r="F870" s="46"/>
    </row>
    <row r="871" spans="6:6" x14ac:dyDescent="0.2">
      <c r="F871" s="46"/>
    </row>
    <row r="872" spans="6:6" x14ac:dyDescent="0.2">
      <c r="F872" s="46"/>
    </row>
    <row r="873" spans="6:6" x14ac:dyDescent="0.2">
      <c r="F873" s="46"/>
    </row>
    <row r="874" spans="6:6" x14ac:dyDescent="0.2">
      <c r="F874" s="46"/>
    </row>
    <row r="875" spans="6:6" x14ac:dyDescent="0.2">
      <c r="F875" s="46"/>
    </row>
    <row r="876" spans="6:6" x14ac:dyDescent="0.2">
      <c r="F876" s="46"/>
    </row>
    <row r="877" spans="6:6" x14ac:dyDescent="0.2">
      <c r="F877" s="46"/>
    </row>
    <row r="878" spans="6:6" x14ac:dyDescent="0.2">
      <c r="F878" s="46"/>
    </row>
    <row r="879" spans="6:6" x14ac:dyDescent="0.2">
      <c r="F879" s="46"/>
    </row>
    <row r="880" spans="6:6" x14ac:dyDescent="0.2">
      <c r="F880" s="46"/>
    </row>
    <row r="881" spans="6:6" x14ac:dyDescent="0.2">
      <c r="F881" s="46"/>
    </row>
    <row r="882" spans="6:6" x14ac:dyDescent="0.2">
      <c r="F882" s="46"/>
    </row>
    <row r="883" spans="6:6" x14ac:dyDescent="0.2">
      <c r="F883" s="46"/>
    </row>
    <row r="884" spans="6:6" x14ac:dyDescent="0.2">
      <c r="F884" s="46"/>
    </row>
    <row r="885" spans="6:6" x14ac:dyDescent="0.2">
      <c r="F885" s="46"/>
    </row>
    <row r="886" spans="6:6" x14ac:dyDescent="0.2">
      <c r="F886" s="46"/>
    </row>
    <row r="887" spans="6:6" x14ac:dyDescent="0.2">
      <c r="F887" s="46"/>
    </row>
    <row r="888" spans="6:6" x14ac:dyDescent="0.2">
      <c r="F888" s="46"/>
    </row>
    <row r="889" spans="6:6" x14ac:dyDescent="0.2">
      <c r="F889" s="46"/>
    </row>
    <row r="890" spans="6:6" x14ac:dyDescent="0.2">
      <c r="F890" s="46"/>
    </row>
    <row r="891" spans="6:6" x14ac:dyDescent="0.2">
      <c r="F891" s="46"/>
    </row>
    <row r="892" spans="6:6" x14ac:dyDescent="0.2">
      <c r="F892" s="46"/>
    </row>
    <row r="893" spans="6:6" x14ac:dyDescent="0.2">
      <c r="F893" s="46"/>
    </row>
    <row r="894" spans="6:6" x14ac:dyDescent="0.2">
      <c r="F894" s="46"/>
    </row>
    <row r="895" spans="6:6" x14ac:dyDescent="0.2">
      <c r="F895" s="46"/>
    </row>
    <row r="896" spans="6:6" x14ac:dyDescent="0.2">
      <c r="F896" s="46"/>
    </row>
    <row r="897" spans="6:6" x14ac:dyDescent="0.2">
      <c r="F897" s="46"/>
    </row>
    <row r="898" spans="6:6" x14ac:dyDescent="0.2">
      <c r="F898" s="46"/>
    </row>
    <row r="899" spans="6:6" x14ac:dyDescent="0.2">
      <c r="F899" s="46"/>
    </row>
    <row r="900" spans="6:6" x14ac:dyDescent="0.2">
      <c r="F900" s="46"/>
    </row>
    <row r="901" spans="6:6" x14ac:dyDescent="0.2">
      <c r="F901" s="46"/>
    </row>
    <row r="902" spans="6:6" x14ac:dyDescent="0.2">
      <c r="F902" s="46"/>
    </row>
    <row r="903" spans="6:6" x14ac:dyDescent="0.2">
      <c r="F903" s="46"/>
    </row>
    <row r="904" spans="6:6" x14ac:dyDescent="0.2">
      <c r="F904" s="46"/>
    </row>
    <row r="905" spans="6:6" x14ac:dyDescent="0.2">
      <c r="F905" s="46"/>
    </row>
    <row r="906" spans="6:6" x14ac:dyDescent="0.2">
      <c r="F906" s="46"/>
    </row>
    <row r="907" spans="6:6" x14ac:dyDescent="0.2">
      <c r="F907" s="46"/>
    </row>
    <row r="908" spans="6:6" x14ac:dyDescent="0.2">
      <c r="F908" s="46"/>
    </row>
    <row r="909" spans="6:6" x14ac:dyDescent="0.2">
      <c r="F909" s="46"/>
    </row>
    <row r="910" spans="6:6" x14ac:dyDescent="0.2">
      <c r="F910" s="46"/>
    </row>
    <row r="911" spans="6:6" x14ac:dyDescent="0.2">
      <c r="F911" s="46"/>
    </row>
    <row r="912" spans="6:6" x14ac:dyDescent="0.2">
      <c r="F912" s="46"/>
    </row>
    <row r="913" spans="6:6" x14ac:dyDescent="0.2">
      <c r="F913" s="46"/>
    </row>
    <row r="914" spans="6:6" x14ac:dyDescent="0.2">
      <c r="F914" s="46"/>
    </row>
    <row r="915" spans="6:6" x14ac:dyDescent="0.2">
      <c r="F915" s="46"/>
    </row>
    <row r="916" spans="6:6" x14ac:dyDescent="0.2">
      <c r="F916" s="46"/>
    </row>
    <row r="917" spans="6:6" x14ac:dyDescent="0.2">
      <c r="F917" s="46"/>
    </row>
    <row r="918" spans="6:6" x14ac:dyDescent="0.2">
      <c r="F918" s="46"/>
    </row>
    <row r="919" spans="6:6" x14ac:dyDescent="0.2">
      <c r="F919" s="46"/>
    </row>
    <row r="920" spans="6:6" x14ac:dyDescent="0.2">
      <c r="F920" s="46"/>
    </row>
    <row r="921" spans="6:6" x14ac:dyDescent="0.2">
      <c r="F921" s="46"/>
    </row>
    <row r="922" spans="6:6" x14ac:dyDescent="0.2">
      <c r="F922" s="46"/>
    </row>
    <row r="923" spans="6:6" x14ac:dyDescent="0.2">
      <c r="F923" s="46"/>
    </row>
    <row r="924" spans="6:6" x14ac:dyDescent="0.2">
      <c r="F924" s="46"/>
    </row>
    <row r="925" spans="6:6" x14ac:dyDescent="0.2">
      <c r="F925" s="46"/>
    </row>
    <row r="926" spans="6:6" x14ac:dyDescent="0.2">
      <c r="F926" s="46"/>
    </row>
    <row r="927" spans="6:6" x14ac:dyDescent="0.2">
      <c r="F927" s="46"/>
    </row>
    <row r="928" spans="6:6" x14ac:dyDescent="0.2">
      <c r="F928" s="46"/>
    </row>
    <row r="929" spans="6:6" x14ac:dyDescent="0.2">
      <c r="F929" s="46"/>
    </row>
    <row r="930" spans="6:6" x14ac:dyDescent="0.2">
      <c r="F930" s="46"/>
    </row>
    <row r="931" spans="6:6" x14ac:dyDescent="0.2">
      <c r="F931" s="46"/>
    </row>
    <row r="932" spans="6:6" x14ac:dyDescent="0.2">
      <c r="F932" s="46"/>
    </row>
    <row r="933" spans="6:6" x14ac:dyDescent="0.2">
      <c r="F933" s="46"/>
    </row>
    <row r="934" spans="6:6" x14ac:dyDescent="0.2">
      <c r="F934" s="46"/>
    </row>
    <row r="935" spans="6:6" x14ac:dyDescent="0.2">
      <c r="F935" s="46"/>
    </row>
    <row r="936" spans="6:6" x14ac:dyDescent="0.2">
      <c r="F936" s="46"/>
    </row>
    <row r="937" spans="6:6" x14ac:dyDescent="0.2">
      <c r="F937" s="46"/>
    </row>
    <row r="938" spans="6:6" x14ac:dyDescent="0.2">
      <c r="F938" s="46"/>
    </row>
    <row r="939" spans="6:6" x14ac:dyDescent="0.2">
      <c r="F939" s="46"/>
    </row>
    <row r="940" spans="6:6" x14ac:dyDescent="0.2">
      <c r="F940" s="46"/>
    </row>
    <row r="941" spans="6:6" x14ac:dyDescent="0.2">
      <c r="F941" s="46"/>
    </row>
    <row r="942" spans="6:6" x14ac:dyDescent="0.2">
      <c r="F942" s="46"/>
    </row>
    <row r="943" spans="6:6" x14ac:dyDescent="0.2">
      <c r="F943" s="46"/>
    </row>
    <row r="944" spans="6:6" x14ac:dyDescent="0.2">
      <c r="F944" s="46"/>
    </row>
    <row r="945" spans="6:6" x14ac:dyDescent="0.2">
      <c r="F945" s="46"/>
    </row>
    <row r="946" spans="6:6" x14ac:dyDescent="0.2">
      <c r="F946" s="46"/>
    </row>
    <row r="947" spans="6:6" x14ac:dyDescent="0.2">
      <c r="F947" s="46"/>
    </row>
    <row r="948" spans="6:6" x14ac:dyDescent="0.2">
      <c r="F948" s="46"/>
    </row>
    <row r="949" spans="6:6" x14ac:dyDescent="0.2">
      <c r="F949" s="46"/>
    </row>
    <row r="950" spans="6:6" x14ac:dyDescent="0.2">
      <c r="F950" s="46"/>
    </row>
    <row r="951" spans="6:6" x14ac:dyDescent="0.2">
      <c r="F951" s="46"/>
    </row>
    <row r="952" spans="6:6" x14ac:dyDescent="0.2">
      <c r="F952" s="46"/>
    </row>
    <row r="953" spans="6:6" x14ac:dyDescent="0.2">
      <c r="F953" s="46"/>
    </row>
    <row r="954" spans="6:6" x14ac:dyDescent="0.2">
      <c r="F954" s="46"/>
    </row>
    <row r="955" spans="6:6" x14ac:dyDescent="0.2">
      <c r="F955" s="46"/>
    </row>
    <row r="956" spans="6:6" x14ac:dyDescent="0.2">
      <c r="F956" s="46"/>
    </row>
    <row r="957" spans="6:6" x14ac:dyDescent="0.2">
      <c r="F957" s="46"/>
    </row>
    <row r="958" spans="6:6" x14ac:dyDescent="0.2">
      <c r="F958" s="46"/>
    </row>
    <row r="959" spans="6:6" x14ac:dyDescent="0.2">
      <c r="F959" s="46"/>
    </row>
    <row r="960" spans="6:6" x14ac:dyDescent="0.2">
      <c r="F960" s="46"/>
    </row>
    <row r="961" spans="6:6" x14ac:dyDescent="0.2">
      <c r="F961" s="46"/>
    </row>
    <row r="962" spans="6:6" x14ac:dyDescent="0.2">
      <c r="F962" s="46"/>
    </row>
    <row r="963" spans="6:6" x14ac:dyDescent="0.2">
      <c r="F963" s="46"/>
    </row>
    <row r="964" spans="6:6" x14ac:dyDescent="0.2">
      <c r="F964" s="46"/>
    </row>
    <row r="965" spans="6:6" x14ac:dyDescent="0.2">
      <c r="F965" s="46"/>
    </row>
    <row r="966" spans="6:6" x14ac:dyDescent="0.2">
      <c r="F966" s="46"/>
    </row>
    <row r="967" spans="6:6" x14ac:dyDescent="0.2">
      <c r="F967" s="46"/>
    </row>
    <row r="968" spans="6:6" x14ac:dyDescent="0.2">
      <c r="F968" s="46"/>
    </row>
    <row r="969" spans="6:6" x14ac:dyDescent="0.2">
      <c r="F969" s="46"/>
    </row>
    <row r="970" spans="6:6" x14ac:dyDescent="0.2">
      <c r="F970" s="46"/>
    </row>
    <row r="971" spans="6:6" x14ac:dyDescent="0.2">
      <c r="F971" s="46"/>
    </row>
    <row r="972" spans="6:6" x14ac:dyDescent="0.2">
      <c r="F972" s="46"/>
    </row>
    <row r="973" spans="6:6" x14ac:dyDescent="0.2">
      <c r="F973" s="46"/>
    </row>
    <row r="974" spans="6:6" x14ac:dyDescent="0.2">
      <c r="F974" s="46"/>
    </row>
    <row r="975" spans="6:6" x14ac:dyDescent="0.2">
      <c r="F975" s="46"/>
    </row>
    <row r="976" spans="6:6" x14ac:dyDescent="0.2">
      <c r="F976" s="46"/>
    </row>
    <row r="977" spans="6:6" x14ac:dyDescent="0.2">
      <c r="F977" s="46"/>
    </row>
    <row r="978" spans="6:6" x14ac:dyDescent="0.2">
      <c r="F978" s="46"/>
    </row>
    <row r="979" spans="6:6" x14ac:dyDescent="0.2">
      <c r="F979" s="46"/>
    </row>
    <row r="980" spans="6:6" x14ac:dyDescent="0.2">
      <c r="F980" s="46"/>
    </row>
    <row r="981" spans="6:6" x14ac:dyDescent="0.2">
      <c r="F981" s="46"/>
    </row>
    <row r="982" spans="6:6" x14ac:dyDescent="0.2">
      <c r="F982" s="46"/>
    </row>
    <row r="983" spans="6:6" x14ac:dyDescent="0.2">
      <c r="F983" s="46"/>
    </row>
    <row r="984" spans="6:6" x14ac:dyDescent="0.2">
      <c r="F984" s="46"/>
    </row>
    <row r="985" spans="6:6" x14ac:dyDescent="0.2">
      <c r="F985" s="46"/>
    </row>
    <row r="986" spans="6:6" x14ac:dyDescent="0.2">
      <c r="F986" s="46"/>
    </row>
    <row r="987" spans="6:6" x14ac:dyDescent="0.2">
      <c r="F987" s="46"/>
    </row>
    <row r="988" spans="6:6" x14ac:dyDescent="0.2">
      <c r="F988" s="46"/>
    </row>
    <row r="989" spans="6:6" x14ac:dyDescent="0.2">
      <c r="F989" s="46"/>
    </row>
    <row r="990" spans="6:6" x14ac:dyDescent="0.2">
      <c r="F990" s="46"/>
    </row>
    <row r="991" spans="6:6" x14ac:dyDescent="0.2">
      <c r="F991" s="46"/>
    </row>
    <row r="992" spans="6:6" x14ac:dyDescent="0.2">
      <c r="F992" s="46"/>
    </row>
    <row r="993" spans="6:6" x14ac:dyDescent="0.2">
      <c r="F993" s="46"/>
    </row>
    <row r="994" spans="6:6" x14ac:dyDescent="0.2">
      <c r="F994" s="46"/>
    </row>
    <row r="995" spans="6:6" x14ac:dyDescent="0.2">
      <c r="F995" s="46"/>
    </row>
    <row r="996" spans="6:6" x14ac:dyDescent="0.2">
      <c r="F996" s="46"/>
    </row>
    <row r="997" spans="6:6" x14ac:dyDescent="0.2">
      <c r="F997" s="46"/>
    </row>
    <row r="998" spans="6:6" x14ac:dyDescent="0.2">
      <c r="F998" s="46"/>
    </row>
    <row r="999" spans="6:6" x14ac:dyDescent="0.2">
      <c r="F999" s="46"/>
    </row>
    <row r="1000" spans="6:6" x14ac:dyDescent="0.2">
      <c r="F1000" s="46"/>
    </row>
    <row r="1001" spans="6:6" x14ac:dyDescent="0.2">
      <c r="F1001" s="46"/>
    </row>
    <row r="1002" spans="6:6" x14ac:dyDescent="0.2">
      <c r="F1002" s="46"/>
    </row>
    <row r="1003" spans="6:6" x14ac:dyDescent="0.2">
      <c r="F1003" s="46"/>
    </row>
    <row r="1004" spans="6:6" x14ac:dyDescent="0.2">
      <c r="F1004" s="46"/>
    </row>
    <row r="1005" spans="6:6" x14ac:dyDescent="0.2">
      <c r="F1005" s="46"/>
    </row>
    <row r="1006" spans="6:6" x14ac:dyDescent="0.2">
      <c r="F1006" s="46"/>
    </row>
    <row r="1007" spans="6:6" x14ac:dyDescent="0.2">
      <c r="F1007" s="46"/>
    </row>
    <row r="1008" spans="6:6" x14ac:dyDescent="0.2">
      <c r="F1008" s="46"/>
    </row>
    <row r="1009" spans="6:6" x14ac:dyDescent="0.2">
      <c r="F1009" s="46"/>
    </row>
    <row r="1010" spans="6:6" x14ac:dyDescent="0.2">
      <c r="F1010" s="46"/>
    </row>
    <row r="1011" spans="6:6" x14ac:dyDescent="0.2">
      <c r="F1011" s="46"/>
    </row>
    <row r="1012" spans="6:6" x14ac:dyDescent="0.2">
      <c r="F1012" s="46"/>
    </row>
    <row r="1013" spans="6:6" x14ac:dyDescent="0.2">
      <c r="F1013" s="46"/>
    </row>
    <row r="1014" spans="6:6" x14ac:dyDescent="0.2">
      <c r="F1014" s="46"/>
    </row>
    <row r="1015" spans="6:6" x14ac:dyDescent="0.2">
      <c r="F1015" s="46"/>
    </row>
    <row r="1016" spans="6:6" x14ac:dyDescent="0.2">
      <c r="F1016" s="46"/>
    </row>
    <row r="1017" spans="6:6" x14ac:dyDescent="0.2">
      <c r="F1017" s="46"/>
    </row>
    <row r="1018" spans="6:6" x14ac:dyDescent="0.2">
      <c r="F1018" s="46"/>
    </row>
    <row r="1019" spans="6:6" x14ac:dyDescent="0.2">
      <c r="F1019" s="46"/>
    </row>
    <row r="1020" spans="6:6" x14ac:dyDescent="0.2">
      <c r="F1020" s="46"/>
    </row>
    <row r="1021" spans="6:6" x14ac:dyDescent="0.2">
      <c r="F1021" s="46"/>
    </row>
    <row r="1022" spans="6:6" x14ac:dyDescent="0.2">
      <c r="F1022" s="46"/>
    </row>
    <row r="1023" spans="6:6" x14ac:dyDescent="0.2">
      <c r="F1023" s="46"/>
    </row>
    <row r="1024" spans="6:6" x14ac:dyDescent="0.2">
      <c r="F1024" s="46"/>
    </row>
    <row r="1025" spans="6:6" x14ac:dyDescent="0.2">
      <c r="F1025" s="46"/>
    </row>
    <row r="1026" spans="6:6" x14ac:dyDescent="0.2">
      <c r="F1026" s="46"/>
    </row>
    <row r="1027" spans="6:6" x14ac:dyDescent="0.2">
      <c r="F1027" s="46"/>
    </row>
    <row r="1028" spans="6:6" x14ac:dyDescent="0.2">
      <c r="F1028" s="46"/>
    </row>
    <row r="1029" spans="6:6" x14ac:dyDescent="0.2">
      <c r="F1029" s="46"/>
    </row>
    <row r="1030" spans="6:6" x14ac:dyDescent="0.2">
      <c r="F1030" s="46"/>
    </row>
    <row r="1031" spans="6:6" x14ac:dyDescent="0.2">
      <c r="F1031" s="46"/>
    </row>
    <row r="1032" spans="6:6" x14ac:dyDescent="0.2">
      <c r="F1032" s="46"/>
    </row>
    <row r="1033" spans="6:6" x14ac:dyDescent="0.2">
      <c r="F1033" s="46"/>
    </row>
    <row r="1034" spans="6:6" x14ac:dyDescent="0.2">
      <c r="F1034" s="46"/>
    </row>
    <row r="1035" spans="6:6" x14ac:dyDescent="0.2">
      <c r="F1035" s="46"/>
    </row>
    <row r="1036" spans="6:6" x14ac:dyDescent="0.2">
      <c r="F1036" s="46"/>
    </row>
    <row r="1037" spans="6:6" x14ac:dyDescent="0.2">
      <c r="F1037" s="46"/>
    </row>
    <row r="1038" spans="6:6" x14ac:dyDescent="0.2">
      <c r="F1038" s="46"/>
    </row>
    <row r="1039" spans="6:6" x14ac:dyDescent="0.2">
      <c r="F1039" s="46"/>
    </row>
    <row r="1040" spans="6:6" x14ac:dyDescent="0.2">
      <c r="F1040" s="46"/>
    </row>
    <row r="1041" spans="6:6" x14ac:dyDescent="0.2">
      <c r="F1041" s="46"/>
    </row>
    <row r="1042" spans="6:6" x14ac:dyDescent="0.2">
      <c r="F1042" s="46"/>
    </row>
    <row r="1043" spans="6:6" x14ac:dyDescent="0.2">
      <c r="F1043" s="46"/>
    </row>
    <row r="1044" spans="6:6" x14ac:dyDescent="0.2">
      <c r="F1044" s="46"/>
    </row>
    <row r="1045" spans="6:6" x14ac:dyDescent="0.2">
      <c r="F1045" s="46"/>
    </row>
    <row r="1046" spans="6:6" x14ac:dyDescent="0.2">
      <c r="F1046" s="46"/>
    </row>
    <row r="1047" spans="6:6" x14ac:dyDescent="0.2">
      <c r="F1047" s="46"/>
    </row>
    <row r="1048" spans="6:6" x14ac:dyDescent="0.2">
      <c r="F1048" s="46"/>
    </row>
    <row r="1049" spans="6:6" x14ac:dyDescent="0.2">
      <c r="F1049" s="46"/>
    </row>
    <row r="1050" spans="6:6" x14ac:dyDescent="0.2">
      <c r="F1050" s="46"/>
    </row>
    <row r="1051" spans="6:6" x14ac:dyDescent="0.2">
      <c r="F1051" s="46"/>
    </row>
    <row r="1052" spans="6:6" x14ac:dyDescent="0.2">
      <c r="F1052" s="46"/>
    </row>
    <row r="1053" spans="6:6" x14ac:dyDescent="0.2">
      <c r="F1053" s="46"/>
    </row>
    <row r="1054" spans="6:6" x14ac:dyDescent="0.2">
      <c r="F1054" s="46"/>
    </row>
    <row r="1055" spans="6:6" x14ac:dyDescent="0.2">
      <c r="F1055" s="46"/>
    </row>
    <row r="1056" spans="6:6" x14ac:dyDescent="0.2">
      <c r="F1056" s="46"/>
    </row>
    <row r="1057" spans="6:6" x14ac:dyDescent="0.2">
      <c r="F1057" s="46"/>
    </row>
    <row r="1058" spans="6:6" x14ac:dyDescent="0.2">
      <c r="F1058" s="46"/>
    </row>
    <row r="1059" spans="6:6" x14ac:dyDescent="0.2">
      <c r="F1059" s="46"/>
    </row>
    <row r="1060" spans="6:6" x14ac:dyDescent="0.2">
      <c r="F1060" s="46"/>
    </row>
    <row r="1061" spans="6:6" x14ac:dyDescent="0.2">
      <c r="F1061" s="46"/>
    </row>
    <row r="1062" spans="6:6" x14ac:dyDescent="0.2">
      <c r="F1062" s="46"/>
    </row>
    <row r="1063" spans="6:6" x14ac:dyDescent="0.2">
      <c r="F1063" s="46"/>
    </row>
    <row r="1064" spans="6:6" x14ac:dyDescent="0.2">
      <c r="F1064" s="46"/>
    </row>
    <row r="1065" spans="6:6" x14ac:dyDescent="0.2">
      <c r="F1065" s="46"/>
    </row>
    <row r="1066" spans="6:6" x14ac:dyDescent="0.2">
      <c r="F1066" s="46"/>
    </row>
    <row r="1067" spans="6:6" x14ac:dyDescent="0.2">
      <c r="F1067" s="46"/>
    </row>
    <row r="1068" spans="6:6" x14ac:dyDescent="0.2">
      <c r="F1068" s="46"/>
    </row>
    <row r="1069" spans="6:6" x14ac:dyDescent="0.2">
      <c r="F1069" s="46"/>
    </row>
    <row r="1070" spans="6:6" x14ac:dyDescent="0.2">
      <c r="F1070" s="46"/>
    </row>
    <row r="1071" spans="6:6" x14ac:dyDescent="0.2">
      <c r="F1071" s="46"/>
    </row>
    <row r="1072" spans="6:6" x14ac:dyDescent="0.2">
      <c r="F1072" s="46"/>
    </row>
    <row r="1073" spans="6:6" x14ac:dyDescent="0.2">
      <c r="F1073" s="46"/>
    </row>
    <row r="1074" spans="6:6" x14ac:dyDescent="0.2">
      <c r="F1074" s="46"/>
    </row>
    <row r="1075" spans="6:6" x14ac:dyDescent="0.2">
      <c r="F1075" s="46"/>
    </row>
    <row r="1076" spans="6:6" x14ac:dyDescent="0.2">
      <c r="F1076" s="46"/>
    </row>
    <row r="1077" spans="6:6" x14ac:dyDescent="0.2">
      <c r="F1077" s="46"/>
    </row>
    <row r="1078" spans="6:6" x14ac:dyDescent="0.2">
      <c r="F1078" s="46"/>
    </row>
    <row r="1079" spans="6:6" x14ac:dyDescent="0.2">
      <c r="F1079" s="46"/>
    </row>
    <row r="1080" spans="6:6" x14ac:dyDescent="0.2">
      <c r="F1080" s="46"/>
    </row>
    <row r="1081" spans="6:6" x14ac:dyDescent="0.2">
      <c r="F1081" s="46"/>
    </row>
    <row r="1082" spans="6:6" x14ac:dyDescent="0.2">
      <c r="F1082" s="46"/>
    </row>
    <row r="1083" spans="6:6" x14ac:dyDescent="0.2">
      <c r="F1083" s="46"/>
    </row>
    <row r="1084" spans="6:6" x14ac:dyDescent="0.2">
      <c r="F1084" s="46"/>
    </row>
    <row r="1085" spans="6:6" x14ac:dyDescent="0.2">
      <c r="F1085" s="46"/>
    </row>
    <row r="1086" spans="6:6" x14ac:dyDescent="0.2">
      <c r="F1086" s="46"/>
    </row>
    <row r="1087" spans="6:6" x14ac:dyDescent="0.2">
      <c r="F1087" s="46"/>
    </row>
    <row r="1088" spans="6:6" x14ac:dyDescent="0.2">
      <c r="F1088" s="46"/>
    </row>
    <row r="1089" spans="6:6" x14ac:dyDescent="0.2">
      <c r="F1089" s="46"/>
    </row>
    <row r="1090" spans="6:6" x14ac:dyDescent="0.2">
      <c r="F1090" s="46"/>
    </row>
    <row r="1091" spans="6:6" x14ac:dyDescent="0.2">
      <c r="F1091" s="46"/>
    </row>
    <row r="1092" spans="6:6" x14ac:dyDescent="0.2">
      <c r="F1092" s="46"/>
    </row>
    <row r="1093" spans="6:6" x14ac:dyDescent="0.2">
      <c r="F1093" s="46"/>
    </row>
    <row r="1094" spans="6:6" x14ac:dyDescent="0.2">
      <c r="F1094" s="46"/>
    </row>
    <row r="1095" spans="6:6" x14ac:dyDescent="0.2">
      <c r="F1095" s="46"/>
    </row>
    <row r="1096" spans="6:6" x14ac:dyDescent="0.2">
      <c r="F1096" s="46"/>
    </row>
    <row r="1097" spans="6:6" x14ac:dyDescent="0.2">
      <c r="F1097" s="46"/>
    </row>
    <row r="1098" spans="6:6" x14ac:dyDescent="0.2">
      <c r="F1098" s="46"/>
    </row>
    <row r="1099" spans="6:6" x14ac:dyDescent="0.2">
      <c r="F1099" s="46"/>
    </row>
    <row r="1100" spans="6:6" x14ac:dyDescent="0.2">
      <c r="F1100" s="46"/>
    </row>
    <row r="1101" spans="6:6" x14ac:dyDescent="0.2">
      <c r="F1101" s="46"/>
    </row>
    <row r="1102" spans="6:6" x14ac:dyDescent="0.2">
      <c r="F1102" s="46"/>
    </row>
    <row r="1103" spans="6:6" x14ac:dyDescent="0.2">
      <c r="F1103" s="46"/>
    </row>
    <row r="1104" spans="6:6" x14ac:dyDescent="0.2">
      <c r="F1104" s="46"/>
    </row>
    <row r="1105" spans="6:6" x14ac:dyDescent="0.2">
      <c r="F1105" s="46"/>
    </row>
    <row r="1106" spans="6:6" x14ac:dyDescent="0.2">
      <c r="F1106" s="46"/>
    </row>
    <row r="1107" spans="6:6" x14ac:dyDescent="0.2">
      <c r="F1107" s="46"/>
    </row>
    <row r="1108" spans="6:6" x14ac:dyDescent="0.2">
      <c r="F1108" s="46"/>
    </row>
    <row r="1109" spans="6:6" x14ac:dyDescent="0.2">
      <c r="F1109" s="46"/>
    </row>
    <row r="1110" spans="6:6" x14ac:dyDescent="0.2">
      <c r="F1110" s="46"/>
    </row>
    <row r="1111" spans="6:6" x14ac:dyDescent="0.2">
      <c r="F1111" s="46"/>
    </row>
    <row r="1112" spans="6:6" x14ac:dyDescent="0.2">
      <c r="F1112" s="46"/>
    </row>
    <row r="1113" spans="6:6" x14ac:dyDescent="0.2">
      <c r="F1113" s="46"/>
    </row>
    <row r="1114" spans="6:6" x14ac:dyDescent="0.2">
      <c r="F1114" s="46"/>
    </row>
    <row r="1115" spans="6:6" x14ac:dyDescent="0.2">
      <c r="F1115" s="46"/>
    </row>
    <row r="1116" spans="6:6" x14ac:dyDescent="0.2">
      <c r="F1116" s="46"/>
    </row>
    <row r="1117" spans="6:6" x14ac:dyDescent="0.2">
      <c r="F1117" s="46"/>
    </row>
    <row r="1118" spans="6:6" x14ac:dyDescent="0.2">
      <c r="F1118" s="46"/>
    </row>
    <row r="1119" spans="6:6" x14ac:dyDescent="0.2">
      <c r="F1119" s="46"/>
    </row>
    <row r="1120" spans="6:6" x14ac:dyDescent="0.2">
      <c r="F1120" s="46"/>
    </row>
    <row r="1121" spans="6:6" x14ac:dyDescent="0.2">
      <c r="F1121" s="46"/>
    </row>
    <row r="1122" spans="6:6" x14ac:dyDescent="0.2">
      <c r="F1122" s="46"/>
    </row>
    <row r="1123" spans="6:6" x14ac:dyDescent="0.2">
      <c r="F1123" s="46"/>
    </row>
    <row r="1124" spans="6:6" x14ac:dyDescent="0.2">
      <c r="F1124" s="46"/>
    </row>
    <row r="1125" spans="6:6" x14ac:dyDescent="0.2">
      <c r="F1125" s="46"/>
    </row>
    <row r="1126" spans="6:6" x14ac:dyDescent="0.2">
      <c r="F1126" s="46"/>
    </row>
    <row r="1127" spans="6:6" x14ac:dyDescent="0.2">
      <c r="F1127" s="46"/>
    </row>
    <row r="1128" spans="6:6" x14ac:dyDescent="0.2">
      <c r="F1128" s="46"/>
    </row>
    <row r="1129" spans="6:6" x14ac:dyDescent="0.2">
      <c r="F1129" s="46"/>
    </row>
    <row r="1130" spans="6:6" x14ac:dyDescent="0.2">
      <c r="F1130" s="46"/>
    </row>
    <row r="1131" spans="6:6" x14ac:dyDescent="0.2">
      <c r="F1131" s="46"/>
    </row>
    <row r="1132" spans="6:6" x14ac:dyDescent="0.2">
      <c r="F1132" s="46"/>
    </row>
    <row r="1133" spans="6:6" x14ac:dyDescent="0.2">
      <c r="F1133" s="46"/>
    </row>
    <row r="1134" spans="6:6" x14ac:dyDescent="0.2">
      <c r="F1134" s="46"/>
    </row>
    <row r="1135" spans="6:6" x14ac:dyDescent="0.2">
      <c r="F1135" s="46"/>
    </row>
    <row r="1136" spans="6:6" x14ac:dyDescent="0.2">
      <c r="F1136" s="46"/>
    </row>
    <row r="1137" spans="6:6" x14ac:dyDescent="0.2">
      <c r="F1137" s="46"/>
    </row>
    <row r="1138" spans="6:6" x14ac:dyDescent="0.2">
      <c r="F1138" s="46"/>
    </row>
    <row r="1139" spans="6:6" x14ac:dyDescent="0.2">
      <c r="F1139" s="46"/>
    </row>
    <row r="1140" spans="6:6" x14ac:dyDescent="0.2">
      <c r="F1140" s="46"/>
    </row>
    <row r="1141" spans="6:6" x14ac:dyDescent="0.2">
      <c r="F1141" s="46"/>
    </row>
    <row r="1142" spans="6:6" x14ac:dyDescent="0.2">
      <c r="F1142" s="46"/>
    </row>
    <row r="1143" spans="6:6" x14ac:dyDescent="0.2">
      <c r="F1143" s="46"/>
    </row>
    <row r="1144" spans="6:6" x14ac:dyDescent="0.2">
      <c r="F1144" s="46"/>
    </row>
    <row r="1145" spans="6:6" x14ac:dyDescent="0.2">
      <c r="F1145" s="46"/>
    </row>
    <row r="1146" spans="6:6" x14ac:dyDescent="0.2">
      <c r="F1146" s="46"/>
    </row>
    <row r="1147" spans="6:6" x14ac:dyDescent="0.2">
      <c r="F1147" s="46"/>
    </row>
    <row r="1148" spans="6:6" x14ac:dyDescent="0.2">
      <c r="F1148" s="46"/>
    </row>
    <row r="1149" spans="6:6" x14ac:dyDescent="0.2">
      <c r="F1149" s="46"/>
    </row>
    <row r="1150" spans="6:6" x14ac:dyDescent="0.2">
      <c r="F1150" s="46"/>
    </row>
    <row r="1151" spans="6:6" x14ac:dyDescent="0.2">
      <c r="F1151" s="46"/>
    </row>
    <row r="1152" spans="6:6" x14ac:dyDescent="0.2">
      <c r="F1152" s="46"/>
    </row>
    <row r="1153" spans="6:6" x14ac:dyDescent="0.2">
      <c r="F1153" s="46"/>
    </row>
    <row r="1154" spans="6:6" x14ac:dyDescent="0.2">
      <c r="F1154" s="46"/>
    </row>
    <row r="1155" spans="6:6" x14ac:dyDescent="0.2">
      <c r="F1155" s="46"/>
    </row>
    <row r="1156" spans="6:6" x14ac:dyDescent="0.2">
      <c r="F1156" s="46"/>
    </row>
    <row r="1157" spans="6:6" x14ac:dyDescent="0.2">
      <c r="F1157" s="46"/>
    </row>
    <row r="1158" spans="6:6" x14ac:dyDescent="0.2">
      <c r="F1158" s="46"/>
    </row>
    <row r="1159" spans="6:6" x14ac:dyDescent="0.2">
      <c r="F1159" s="46"/>
    </row>
    <row r="1160" spans="6:6" x14ac:dyDescent="0.2">
      <c r="F1160" s="46"/>
    </row>
    <row r="1161" spans="6:6" x14ac:dyDescent="0.2">
      <c r="F1161" s="46"/>
    </row>
    <row r="1162" spans="6:6" x14ac:dyDescent="0.2">
      <c r="F1162" s="46"/>
    </row>
    <row r="1163" spans="6:6" x14ac:dyDescent="0.2">
      <c r="F1163" s="46"/>
    </row>
    <row r="1164" spans="6:6" x14ac:dyDescent="0.2">
      <c r="F1164" s="46"/>
    </row>
    <row r="1165" spans="6:6" x14ac:dyDescent="0.2">
      <c r="F1165" s="46"/>
    </row>
    <row r="1166" spans="6:6" x14ac:dyDescent="0.2">
      <c r="F1166" s="46"/>
    </row>
    <row r="1167" spans="6:6" x14ac:dyDescent="0.2">
      <c r="F1167" s="46"/>
    </row>
    <row r="1168" spans="6:6" x14ac:dyDescent="0.2">
      <c r="F1168" s="46"/>
    </row>
    <row r="1169" spans="6:6" x14ac:dyDescent="0.2">
      <c r="F1169" s="46"/>
    </row>
    <row r="1170" spans="6:6" x14ac:dyDescent="0.2">
      <c r="F1170" s="46"/>
    </row>
    <row r="1171" spans="6:6" x14ac:dyDescent="0.2">
      <c r="F1171" s="46"/>
    </row>
    <row r="1172" spans="6:6" x14ac:dyDescent="0.2">
      <c r="F1172" s="46"/>
    </row>
    <row r="1173" spans="6:6" x14ac:dyDescent="0.2">
      <c r="F1173" s="46"/>
    </row>
    <row r="1174" spans="6:6" x14ac:dyDescent="0.2">
      <c r="F1174" s="46"/>
    </row>
    <row r="1175" spans="6:6" x14ac:dyDescent="0.2">
      <c r="F1175" s="46"/>
    </row>
    <row r="1176" spans="6:6" x14ac:dyDescent="0.2">
      <c r="F1176" s="46"/>
    </row>
    <row r="1177" spans="6:6" x14ac:dyDescent="0.2">
      <c r="F1177" s="46"/>
    </row>
    <row r="1178" spans="6:6" x14ac:dyDescent="0.2">
      <c r="F1178" s="46"/>
    </row>
    <row r="1179" spans="6:6" x14ac:dyDescent="0.2">
      <c r="F1179" s="46"/>
    </row>
    <row r="1180" spans="6:6" x14ac:dyDescent="0.2">
      <c r="F1180" s="46"/>
    </row>
    <row r="1181" spans="6:6" x14ac:dyDescent="0.2">
      <c r="F1181" s="46"/>
    </row>
    <row r="1182" spans="6:6" x14ac:dyDescent="0.2">
      <c r="F1182" s="46"/>
    </row>
    <row r="1183" spans="6:6" x14ac:dyDescent="0.2">
      <c r="F1183" s="46"/>
    </row>
    <row r="1184" spans="6:6" x14ac:dyDescent="0.2">
      <c r="F1184" s="46"/>
    </row>
    <row r="1185" spans="6:6" x14ac:dyDescent="0.2">
      <c r="F1185" s="46"/>
    </row>
    <row r="1186" spans="6:6" x14ac:dyDescent="0.2">
      <c r="F1186" s="46"/>
    </row>
    <row r="1187" spans="6:6" x14ac:dyDescent="0.2">
      <c r="F1187" s="46"/>
    </row>
    <row r="1188" spans="6:6" x14ac:dyDescent="0.2">
      <c r="F1188" s="46"/>
    </row>
    <row r="1189" spans="6:6" x14ac:dyDescent="0.2">
      <c r="F1189" s="46"/>
    </row>
    <row r="1190" spans="6:6" x14ac:dyDescent="0.2">
      <c r="F1190" s="46"/>
    </row>
    <row r="1191" spans="6:6" x14ac:dyDescent="0.2">
      <c r="F1191" s="46"/>
    </row>
    <row r="1192" spans="6:6" x14ac:dyDescent="0.2">
      <c r="F1192" s="46"/>
    </row>
    <row r="1193" spans="6:6" x14ac:dyDescent="0.2">
      <c r="F1193" s="46"/>
    </row>
    <row r="1194" spans="6:6" x14ac:dyDescent="0.2">
      <c r="F1194" s="46"/>
    </row>
    <row r="1195" spans="6:6" x14ac:dyDescent="0.2">
      <c r="F1195" s="46"/>
    </row>
    <row r="1196" spans="6:6" x14ac:dyDescent="0.2">
      <c r="F1196" s="46"/>
    </row>
    <row r="1197" spans="6:6" x14ac:dyDescent="0.2">
      <c r="F1197" s="46"/>
    </row>
    <row r="1198" spans="6:6" x14ac:dyDescent="0.2">
      <c r="F1198" s="46"/>
    </row>
    <row r="1199" spans="6:6" x14ac:dyDescent="0.2">
      <c r="F1199" s="46"/>
    </row>
    <row r="1200" spans="6:6" x14ac:dyDescent="0.2">
      <c r="F1200" s="46"/>
    </row>
    <row r="1201" spans="6:6" x14ac:dyDescent="0.2">
      <c r="F1201" s="46"/>
    </row>
    <row r="1202" spans="6:6" x14ac:dyDescent="0.2">
      <c r="F1202" s="46"/>
    </row>
    <row r="1203" spans="6:6" x14ac:dyDescent="0.2">
      <c r="F1203" s="46"/>
    </row>
    <row r="1204" spans="6:6" x14ac:dyDescent="0.2">
      <c r="F1204" s="46"/>
    </row>
    <row r="1205" spans="6:6" x14ac:dyDescent="0.2">
      <c r="F1205" s="46"/>
    </row>
    <row r="1206" spans="6:6" x14ac:dyDescent="0.2">
      <c r="F1206" s="46"/>
    </row>
    <row r="1207" spans="6:6" x14ac:dyDescent="0.2">
      <c r="F1207" s="46"/>
    </row>
    <row r="1208" spans="6:6" x14ac:dyDescent="0.2">
      <c r="F1208" s="46"/>
    </row>
    <row r="1209" spans="6:6" x14ac:dyDescent="0.2">
      <c r="F1209" s="46"/>
    </row>
    <row r="1210" spans="6:6" x14ac:dyDescent="0.2">
      <c r="F1210" s="46"/>
    </row>
    <row r="1211" spans="6:6" x14ac:dyDescent="0.2">
      <c r="F1211" s="46"/>
    </row>
    <row r="1212" spans="6:6" x14ac:dyDescent="0.2">
      <c r="F1212" s="46"/>
    </row>
    <row r="1213" spans="6:6" x14ac:dyDescent="0.2">
      <c r="F1213" s="46"/>
    </row>
    <row r="1214" spans="6:6" x14ac:dyDescent="0.2">
      <c r="F1214" s="46"/>
    </row>
    <row r="1215" spans="6:6" x14ac:dyDescent="0.2">
      <c r="F1215" s="46"/>
    </row>
    <row r="1216" spans="6:6" x14ac:dyDescent="0.2">
      <c r="F1216" s="46"/>
    </row>
    <row r="1217" spans="6:6" x14ac:dyDescent="0.2">
      <c r="F1217" s="46"/>
    </row>
    <row r="1218" spans="6:6" x14ac:dyDescent="0.2">
      <c r="F1218" s="46"/>
    </row>
    <row r="1219" spans="6:6" x14ac:dyDescent="0.2">
      <c r="F1219" s="46"/>
    </row>
    <row r="1220" spans="6:6" x14ac:dyDescent="0.2">
      <c r="F1220" s="46"/>
    </row>
    <row r="1221" spans="6:6" x14ac:dyDescent="0.2">
      <c r="F1221" s="46"/>
    </row>
    <row r="1222" spans="6:6" x14ac:dyDescent="0.2">
      <c r="F1222" s="46"/>
    </row>
    <row r="1223" spans="6:6" x14ac:dyDescent="0.2">
      <c r="F1223" s="46"/>
    </row>
    <row r="1224" spans="6:6" x14ac:dyDescent="0.2">
      <c r="F1224" s="46"/>
    </row>
    <row r="1225" spans="6:6" x14ac:dyDescent="0.2">
      <c r="F1225" s="46"/>
    </row>
    <row r="1226" spans="6:6" x14ac:dyDescent="0.2">
      <c r="F1226" s="46"/>
    </row>
    <row r="1227" spans="6:6" x14ac:dyDescent="0.2">
      <c r="F1227" s="46"/>
    </row>
    <row r="1228" spans="6:6" x14ac:dyDescent="0.2">
      <c r="F1228" s="46"/>
    </row>
    <row r="1229" spans="6:6" x14ac:dyDescent="0.2">
      <c r="F1229" s="46"/>
    </row>
    <row r="1230" spans="6:6" x14ac:dyDescent="0.2">
      <c r="F1230" s="46"/>
    </row>
    <row r="1231" spans="6:6" x14ac:dyDescent="0.2">
      <c r="F1231" s="46"/>
    </row>
    <row r="1232" spans="6:6" x14ac:dyDescent="0.2">
      <c r="F1232" s="46"/>
    </row>
    <row r="1233" spans="6:6" x14ac:dyDescent="0.2">
      <c r="F1233" s="46"/>
    </row>
    <row r="1234" spans="6:6" x14ac:dyDescent="0.2">
      <c r="F1234" s="46"/>
    </row>
    <row r="1235" spans="6:6" x14ac:dyDescent="0.2">
      <c r="F1235" s="46"/>
    </row>
    <row r="1236" spans="6:6" x14ac:dyDescent="0.2">
      <c r="F1236" s="46"/>
    </row>
    <row r="1237" spans="6:6" x14ac:dyDescent="0.2">
      <c r="F1237" s="46"/>
    </row>
    <row r="1238" spans="6:6" x14ac:dyDescent="0.2">
      <c r="F1238" s="46"/>
    </row>
    <row r="1239" spans="6:6" x14ac:dyDescent="0.2">
      <c r="F1239" s="46"/>
    </row>
    <row r="1240" spans="6:6" x14ac:dyDescent="0.2">
      <c r="F1240" s="46"/>
    </row>
    <row r="1241" spans="6:6" x14ac:dyDescent="0.2">
      <c r="F1241" s="46"/>
    </row>
    <row r="1242" spans="6:6" x14ac:dyDescent="0.2">
      <c r="F1242" s="46"/>
    </row>
    <row r="1243" spans="6:6" x14ac:dyDescent="0.2">
      <c r="F1243" s="46"/>
    </row>
    <row r="1244" spans="6:6" x14ac:dyDescent="0.2">
      <c r="F1244" s="46"/>
    </row>
    <row r="1245" spans="6:6" x14ac:dyDescent="0.2">
      <c r="F1245" s="46"/>
    </row>
    <row r="1246" spans="6:6" x14ac:dyDescent="0.2">
      <c r="F1246" s="46"/>
    </row>
    <row r="1247" spans="6:6" x14ac:dyDescent="0.2">
      <c r="F1247" s="46"/>
    </row>
    <row r="1248" spans="6:6" x14ac:dyDescent="0.2">
      <c r="F1248" s="46"/>
    </row>
    <row r="1249" spans="6:6" x14ac:dyDescent="0.2">
      <c r="F1249" s="46"/>
    </row>
    <row r="1250" spans="6:6" x14ac:dyDescent="0.2">
      <c r="F1250" s="46"/>
    </row>
    <row r="1251" spans="6:6" x14ac:dyDescent="0.2">
      <c r="F1251" s="46"/>
    </row>
    <row r="1252" spans="6:6" x14ac:dyDescent="0.2">
      <c r="F1252" s="46"/>
    </row>
    <row r="1253" spans="6:6" x14ac:dyDescent="0.2">
      <c r="F1253" s="46"/>
    </row>
    <row r="1254" spans="6:6" x14ac:dyDescent="0.2">
      <c r="F1254" s="46"/>
    </row>
    <row r="1255" spans="6:6" x14ac:dyDescent="0.2">
      <c r="F1255" s="46"/>
    </row>
    <row r="1256" spans="6:6" x14ac:dyDescent="0.2">
      <c r="F1256" s="46"/>
    </row>
    <row r="1257" spans="6:6" x14ac:dyDescent="0.2">
      <c r="F1257" s="46"/>
    </row>
    <row r="1258" spans="6:6" x14ac:dyDescent="0.2">
      <c r="F1258" s="46"/>
    </row>
    <row r="1259" spans="6:6" x14ac:dyDescent="0.2">
      <c r="F1259" s="46"/>
    </row>
    <row r="1260" spans="6:6" x14ac:dyDescent="0.2">
      <c r="F1260" s="46"/>
    </row>
    <row r="1261" spans="6:6" x14ac:dyDescent="0.2">
      <c r="F1261" s="46"/>
    </row>
    <row r="1262" spans="6:6" x14ac:dyDescent="0.2">
      <c r="F1262" s="46"/>
    </row>
    <row r="1263" spans="6:6" x14ac:dyDescent="0.2">
      <c r="F1263" s="46"/>
    </row>
    <row r="1264" spans="6:6" x14ac:dyDescent="0.2">
      <c r="F1264" s="46"/>
    </row>
    <row r="1265" spans="6:6" x14ac:dyDescent="0.2">
      <c r="F1265" s="46"/>
    </row>
    <row r="1266" spans="6:6" x14ac:dyDescent="0.2">
      <c r="F1266" s="46"/>
    </row>
    <row r="1267" spans="6:6" x14ac:dyDescent="0.2">
      <c r="F1267" s="46"/>
    </row>
    <row r="1268" spans="6:6" x14ac:dyDescent="0.2">
      <c r="F1268" s="46"/>
    </row>
    <row r="1269" spans="6:6" x14ac:dyDescent="0.2">
      <c r="F1269" s="46"/>
    </row>
    <row r="1270" spans="6:6" x14ac:dyDescent="0.2">
      <c r="F1270" s="46"/>
    </row>
    <row r="1271" spans="6:6" x14ac:dyDescent="0.2">
      <c r="F1271" s="46"/>
    </row>
    <row r="1272" spans="6:6" x14ac:dyDescent="0.2">
      <c r="F1272" s="46"/>
    </row>
    <row r="1273" spans="6:6" x14ac:dyDescent="0.2">
      <c r="F1273" s="46"/>
    </row>
    <row r="1274" spans="6:6" x14ac:dyDescent="0.2">
      <c r="F1274" s="46"/>
    </row>
    <row r="1275" spans="6:6" x14ac:dyDescent="0.2">
      <c r="F1275" s="46"/>
    </row>
    <row r="1276" spans="6:6" x14ac:dyDescent="0.2">
      <c r="F1276" s="46"/>
    </row>
    <row r="1277" spans="6:6" x14ac:dyDescent="0.2">
      <c r="F1277" s="46"/>
    </row>
    <row r="1278" spans="6:6" x14ac:dyDescent="0.2">
      <c r="F1278" s="46"/>
    </row>
    <row r="1279" spans="6:6" x14ac:dyDescent="0.2">
      <c r="F1279" s="46"/>
    </row>
    <row r="1280" spans="6:6" x14ac:dyDescent="0.2">
      <c r="F1280" s="46"/>
    </row>
    <row r="1281" spans="6:6" x14ac:dyDescent="0.2">
      <c r="F1281" s="46"/>
    </row>
    <row r="1282" spans="6:6" x14ac:dyDescent="0.2">
      <c r="F1282" s="46"/>
    </row>
    <row r="1283" spans="6:6" x14ac:dyDescent="0.2">
      <c r="F1283" s="46"/>
    </row>
    <row r="1284" spans="6:6" x14ac:dyDescent="0.2">
      <c r="F1284" s="46"/>
    </row>
    <row r="1285" spans="6:6" x14ac:dyDescent="0.2">
      <c r="F1285" s="46"/>
    </row>
    <row r="1286" spans="6:6" x14ac:dyDescent="0.2">
      <c r="F1286" s="46"/>
    </row>
    <row r="1287" spans="6:6" x14ac:dyDescent="0.2">
      <c r="F1287" s="46"/>
    </row>
    <row r="1288" spans="6:6" x14ac:dyDescent="0.2">
      <c r="F1288" s="46"/>
    </row>
    <row r="1289" spans="6:6" x14ac:dyDescent="0.2">
      <c r="F1289" s="46"/>
    </row>
    <row r="1290" spans="6:6" x14ac:dyDescent="0.2">
      <c r="F1290" s="46"/>
    </row>
    <row r="1291" spans="6:6" x14ac:dyDescent="0.2">
      <c r="F1291" s="46"/>
    </row>
    <row r="1292" spans="6:6" x14ac:dyDescent="0.2">
      <c r="F1292" s="46"/>
    </row>
    <row r="1293" spans="6:6" x14ac:dyDescent="0.2">
      <c r="F1293" s="46"/>
    </row>
    <row r="1294" spans="6:6" x14ac:dyDescent="0.2">
      <c r="F1294" s="46"/>
    </row>
    <row r="1295" spans="6:6" x14ac:dyDescent="0.2">
      <c r="F1295" s="46"/>
    </row>
    <row r="1296" spans="6:6" x14ac:dyDescent="0.2">
      <c r="F1296" s="46"/>
    </row>
    <row r="1297" spans="6:6" x14ac:dyDescent="0.2">
      <c r="F1297" s="46"/>
    </row>
    <row r="1298" spans="6:6" x14ac:dyDescent="0.2">
      <c r="F1298" s="46"/>
    </row>
    <row r="1299" spans="6:6" x14ac:dyDescent="0.2">
      <c r="F1299" s="46"/>
    </row>
    <row r="1300" spans="6:6" x14ac:dyDescent="0.2">
      <c r="F1300" s="46"/>
    </row>
    <row r="1301" spans="6:6" x14ac:dyDescent="0.2">
      <c r="F1301" s="46"/>
    </row>
    <row r="1302" spans="6:6" x14ac:dyDescent="0.2">
      <c r="F1302" s="46"/>
    </row>
    <row r="1303" spans="6:6" x14ac:dyDescent="0.2">
      <c r="F1303" s="46"/>
    </row>
    <row r="1304" spans="6:6" x14ac:dyDescent="0.2">
      <c r="F1304" s="46"/>
    </row>
    <row r="1305" spans="6:6" x14ac:dyDescent="0.2">
      <c r="F1305" s="46"/>
    </row>
    <row r="1306" spans="6:6" x14ac:dyDescent="0.2">
      <c r="F1306" s="46"/>
    </row>
    <row r="1307" spans="6:6" x14ac:dyDescent="0.2">
      <c r="F1307" s="46"/>
    </row>
    <row r="1308" spans="6:6" x14ac:dyDescent="0.2">
      <c r="F1308" s="46"/>
    </row>
    <row r="1309" spans="6:6" x14ac:dyDescent="0.2">
      <c r="F1309" s="46"/>
    </row>
    <row r="1310" spans="6:6" x14ac:dyDescent="0.2">
      <c r="F1310" s="46"/>
    </row>
    <row r="1311" spans="6:6" x14ac:dyDescent="0.2">
      <c r="F1311" s="46"/>
    </row>
    <row r="1312" spans="6:6" x14ac:dyDescent="0.2">
      <c r="F1312" s="46"/>
    </row>
    <row r="1313" spans="6:6" x14ac:dyDescent="0.2">
      <c r="F1313" s="46"/>
    </row>
    <row r="1314" spans="6:6" x14ac:dyDescent="0.2">
      <c r="F1314" s="46"/>
    </row>
    <row r="1315" spans="6:6" x14ac:dyDescent="0.2">
      <c r="F1315" s="46"/>
    </row>
    <row r="1316" spans="6:6" x14ac:dyDescent="0.2">
      <c r="F1316" s="46"/>
    </row>
    <row r="1317" spans="6:6" x14ac:dyDescent="0.2">
      <c r="F1317" s="46"/>
    </row>
    <row r="1318" spans="6:6" x14ac:dyDescent="0.2">
      <c r="F1318" s="46"/>
    </row>
    <row r="1319" spans="6:6" x14ac:dyDescent="0.2">
      <c r="F1319" s="46"/>
    </row>
    <row r="1320" spans="6:6" x14ac:dyDescent="0.2">
      <c r="F1320" s="46"/>
    </row>
    <row r="1321" spans="6:6" x14ac:dyDescent="0.2">
      <c r="F1321" s="46"/>
    </row>
    <row r="1322" spans="6:6" x14ac:dyDescent="0.2">
      <c r="F1322" s="46"/>
    </row>
    <row r="1323" spans="6:6" x14ac:dyDescent="0.2">
      <c r="F1323" s="46"/>
    </row>
    <row r="1324" spans="6:6" x14ac:dyDescent="0.2">
      <c r="F1324" s="46"/>
    </row>
    <row r="1325" spans="6:6" x14ac:dyDescent="0.2">
      <c r="F1325" s="46"/>
    </row>
    <row r="1326" spans="6:6" x14ac:dyDescent="0.2">
      <c r="F1326" s="46"/>
    </row>
    <row r="1327" spans="6:6" x14ac:dyDescent="0.2">
      <c r="F1327" s="46"/>
    </row>
    <row r="1328" spans="6:6" x14ac:dyDescent="0.2">
      <c r="F1328" s="46"/>
    </row>
    <row r="1329" spans="6:6" x14ac:dyDescent="0.2">
      <c r="F1329" s="46"/>
    </row>
    <row r="1330" spans="6:6" x14ac:dyDescent="0.2">
      <c r="F1330" s="46"/>
    </row>
    <row r="1331" spans="6:6" x14ac:dyDescent="0.2">
      <c r="F1331" s="46"/>
    </row>
    <row r="1332" spans="6:6" x14ac:dyDescent="0.2">
      <c r="F1332" s="46"/>
    </row>
    <row r="1333" spans="6:6" x14ac:dyDescent="0.2">
      <c r="F1333" s="46"/>
    </row>
    <row r="1334" spans="6:6" x14ac:dyDescent="0.2">
      <c r="F1334" s="46"/>
    </row>
    <row r="1335" spans="6:6" x14ac:dyDescent="0.2">
      <c r="F1335" s="46"/>
    </row>
    <row r="1336" spans="6:6" x14ac:dyDescent="0.2">
      <c r="F1336" s="46"/>
    </row>
    <row r="1337" spans="6:6" x14ac:dyDescent="0.2">
      <c r="F1337" s="46"/>
    </row>
    <row r="1338" spans="6:6" x14ac:dyDescent="0.2">
      <c r="F1338" s="46"/>
    </row>
    <row r="1339" spans="6:6" x14ac:dyDescent="0.2">
      <c r="F1339" s="46"/>
    </row>
    <row r="1340" spans="6:6" x14ac:dyDescent="0.2">
      <c r="F1340" s="46"/>
    </row>
    <row r="1341" spans="6:6" x14ac:dyDescent="0.2">
      <c r="F1341" s="46"/>
    </row>
    <row r="1342" spans="6:6" x14ac:dyDescent="0.2">
      <c r="F1342" s="46"/>
    </row>
    <row r="1343" spans="6:6" x14ac:dyDescent="0.2">
      <c r="F1343" s="46"/>
    </row>
    <row r="1344" spans="6:6" x14ac:dyDescent="0.2">
      <c r="F1344" s="46"/>
    </row>
    <row r="1345" spans="6:6" x14ac:dyDescent="0.2">
      <c r="F1345" s="46"/>
    </row>
    <row r="1346" spans="6:6" x14ac:dyDescent="0.2">
      <c r="F1346" s="46"/>
    </row>
    <row r="1347" spans="6:6" x14ac:dyDescent="0.2">
      <c r="F1347" s="46"/>
    </row>
  </sheetData>
  <mergeCells count="35">
    <mergeCell ref="B172:L172"/>
    <mergeCell ref="A177:M177"/>
    <mergeCell ref="A178:L178"/>
    <mergeCell ref="D125:L125"/>
    <mergeCell ref="D134:L134"/>
    <mergeCell ref="B159:L159"/>
    <mergeCell ref="B168:L168"/>
    <mergeCell ref="D141:L141"/>
    <mergeCell ref="D150:L150"/>
    <mergeCell ref="B83:L83"/>
    <mergeCell ref="D84:L84"/>
    <mergeCell ref="D97:L97"/>
    <mergeCell ref="D107:L107"/>
    <mergeCell ref="B124:L124"/>
    <mergeCell ref="D61:L61"/>
    <mergeCell ref="D66:L66"/>
    <mergeCell ref="D69:L69"/>
    <mergeCell ref="D72:L72"/>
    <mergeCell ref="B78:L78"/>
    <mergeCell ref="B60:L60"/>
    <mergeCell ref="C4:H4"/>
    <mergeCell ref="A7:M7"/>
    <mergeCell ref="B1:H1"/>
    <mergeCell ref="B2:H2"/>
    <mergeCell ref="C3:H3"/>
    <mergeCell ref="I1:M1"/>
    <mergeCell ref="I2:M2"/>
    <mergeCell ref="I3:M4"/>
    <mergeCell ref="I5:M5"/>
    <mergeCell ref="I6:M6"/>
    <mergeCell ref="B9:L9"/>
    <mergeCell ref="B17:L17"/>
    <mergeCell ref="B29:L29"/>
    <mergeCell ref="B42:L42"/>
    <mergeCell ref="B50:L50"/>
  </mergeCells>
  <phoneticPr fontId="4" type="noConversion"/>
  <pageMargins left="1.1811023622047245" right="0.39370078740157483" top="1.3779527559055118" bottom="0.70866141732283472" header="0.35433070866141736" footer="0.31496062992125984"/>
  <pageSetup paperSize="9" scale="48" fitToHeight="0" orientation="portrait" r:id="rId1"/>
  <headerFooter>
    <oddHeader>&amp;C&amp;G
&amp;"Segoe UI,Negrito"&amp;10Secretaria de Habitação e Planejamento Urbanístico
Planilha Orçamentária</oddHeader>
    <oddFooter>&amp;C&amp;G
&amp;"Segoe UI,Normal"&amp;8Página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A9341-E2AA-404E-BEAA-62FB80AE7E64}">
  <sheetPr codeName="Planilha4">
    <pageSetUpPr fitToPage="1"/>
  </sheetPr>
  <dimension ref="A1:AC967"/>
  <sheetViews>
    <sheetView zoomScaleNormal="100" workbookViewId="0">
      <selection activeCell="AD17" sqref="AD17"/>
    </sheetView>
  </sheetViews>
  <sheetFormatPr defaultColWidth="9.140625" defaultRowHeight="14.25" x14ac:dyDescent="0.25"/>
  <cols>
    <col min="1" max="1" width="9.140625" style="5"/>
    <col min="2" max="3" width="9.140625" style="7"/>
    <col min="4" max="4" width="34.7109375" style="9" customWidth="1"/>
    <col min="5" max="5" width="9.140625" style="7"/>
    <col min="6" max="6" width="10.85546875" style="7" customWidth="1"/>
    <col min="7" max="7" width="13.140625" style="8" bestFit="1" customWidth="1"/>
    <col min="8" max="8" width="10.5703125" style="7" customWidth="1"/>
    <col min="9" max="9" width="11.85546875" style="7" customWidth="1"/>
    <col min="10" max="10" width="9.140625" style="5" hidden="1" customWidth="1"/>
    <col min="11" max="11" width="97.7109375" style="5" hidden="1" customWidth="1"/>
    <col min="12" max="12" width="4.5703125" style="5" hidden="1" customWidth="1"/>
    <col min="13" max="13" width="9.140625" style="7" hidden="1" customWidth="1"/>
    <col min="14" max="24" width="9.140625" style="5" hidden="1" customWidth="1"/>
    <col min="25" max="25" width="16.140625" style="5" customWidth="1"/>
    <col min="26" max="16384" width="9.140625" style="5"/>
  </cols>
  <sheetData>
    <row r="1" spans="1:28" ht="17.25" x14ac:dyDescent="0.3">
      <c r="A1" s="6" t="s">
        <v>207</v>
      </c>
      <c r="B1" s="121" t="str">
        <f>Orçamento!B1</f>
        <v>Construção de Sanitário Coletivo - Praça Jd.Bela Vista</v>
      </c>
      <c r="C1" s="121"/>
      <c r="D1" s="121"/>
      <c r="E1" s="121"/>
      <c r="F1" s="121"/>
      <c r="G1" s="121"/>
      <c r="H1" s="121"/>
      <c r="I1" s="121"/>
      <c r="P1" s="120" t="s">
        <v>258</v>
      </c>
      <c r="Q1" s="120"/>
      <c r="R1" s="120"/>
    </row>
    <row r="2" spans="1:28" x14ac:dyDescent="0.25">
      <c r="A2" s="6" t="s">
        <v>208</v>
      </c>
      <c r="B2" s="121" t="str">
        <f>Orçamento!B2</f>
        <v>Rua Francisco José Caseiro, s/n.°, Jahu/SP</v>
      </c>
      <c r="C2" s="121"/>
      <c r="D2" s="121"/>
      <c r="E2" s="121"/>
      <c r="F2" s="121"/>
      <c r="G2" s="121"/>
      <c r="H2" s="121"/>
      <c r="I2" s="121"/>
      <c r="J2" s="5" t="s">
        <v>264</v>
      </c>
      <c r="K2" s="5" t="s">
        <v>226</v>
      </c>
      <c r="M2" s="7" t="s">
        <v>227</v>
      </c>
    </row>
    <row r="3" spans="1:28" x14ac:dyDescent="0.25">
      <c r="A3" s="122" t="str">
        <f>Orçamento!A7</f>
        <v>Jahu/SP, 06 de janeiro de 2026</v>
      </c>
      <c r="B3" s="122"/>
      <c r="C3" s="122"/>
      <c r="D3" s="122"/>
      <c r="E3" s="122"/>
      <c r="F3" s="122"/>
      <c r="G3" s="122"/>
      <c r="H3" s="122"/>
      <c r="I3" s="122"/>
      <c r="J3" s="7">
        <v>1</v>
      </c>
      <c r="K3" s="5" t="s">
        <v>289</v>
      </c>
      <c r="L3" s="7"/>
      <c r="M3" s="10">
        <v>2.5</v>
      </c>
    </row>
    <row r="4" spans="1:28" s="7" customFormat="1" x14ac:dyDescent="0.25">
      <c r="D4" s="9"/>
      <c r="E4" s="10"/>
      <c r="G4" s="8"/>
      <c r="J4" s="7">
        <v>2</v>
      </c>
      <c r="K4" s="5" t="s">
        <v>228</v>
      </c>
      <c r="M4" s="10">
        <v>3</v>
      </c>
      <c r="N4" s="5"/>
      <c r="P4" s="17" t="s">
        <v>255</v>
      </c>
      <c r="Q4" s="17"/>
      <c r="R4" s="17"/>
    </row>
    <row r="5" spans="1:28" s="7" customFormat="1" x14ac:dyDescent="0.25">
      <c r="A5" s="15" t="s">
        <v>248</v>
      </c>
      <c r="B5" s="12"/>
      <c r="C5" s="12"/>
      <c r="D5" s="12"/>
      <c r="E5" s="12"/>
      <c r="F5" s="12"/>
      <c r="G5" s="12"/>
      <c r="H5" s="12"/>
      <c r="I5" s="12"/>
      <c r="J5" s="7">
        <v>3</v>
      </c>
      <c r="K5" s="5" t="s">
        <v>229</v>
      </c>
      <c r="M5" s="10">
        <v>2.5</v>
      </c>
      <c r="N5" s="5"/>
      <c r="P5" s="5" t="s">
        <v>252</v>
      </c>
      <c r="Q5" s="5" t="s">
        <v>253</v>
      </c>
      <c r="R5" s="5" t="s">
        <v>254</v>
      </c>
    </row>
    <row r="6" spans="1:28" s="7" customFormat="1" x14ac:dyDescent="0.25">
      <c r="A6" s="119" t="s">
        <v>250</v>
      </c>
      <c r="B6" s="119"/>
      <c r="C6" s="119"/>
      <c r="D6" s="119"/>
      <c r="E6" s="119"/>
      <c r="F6" s="119"/>
      <c r="G6" s="119"/>
      <c r="H6" s="119"/>
      <c r="I6" s="119"/>
      <c r="J6" s="7">
        <v>4</v>
      </c>
      <c r="K6" s="5" t="s">
        <v>230</v>
      </c>
      <c r="M6" s="10">
        <v>2.5</v>
      </c>
      <c r="N6" s="5"/>
      <c r="O6" s="8" t="s">
        <v>239</v>
      </c>
      <c r="P6" s="16">
        <v>0.03</v>
      </c>
      <c r="Q6" s="16">
        <v>0.04</v>
      </c>
      <c r="R6" s="16">
        <v>5.5E-2</v>
      </c>
      <c r="Y6" s="29" t="s">
        <v>265</v>
      </c>
      <c r="Z6" s="30"/>
      <c r="AA6" s="30"/>
      <c r="AB6" s="30"/>
    </row>
    <row r="7" spans="1:28" s="7" customFormat="1" x14ac:dyDescent="0.25">
      <c r="A7" s="5"/>
      <c r="B7" s="5"/>
      <c r="C7" s="5"/>
      <c r="D7" s="5"/>
      <c r="E7" s="5"/>
      <c r="F7" s="5"/>
      <c r="G7" s="5"/>
      <c r="H7" s="5"/>
      <c r="I7" s="5"/>
      <c r="J7" s="7">
        <v>5</v>
      </c>
      <c r="K7" s="5" t="s">
        <v>231</v>
      </c>
      <c r="M7" s="10">
        <v>2.5</v>
      </c>
      <c r="N7" s="5"/>
      <c r="O7" s="8" t="s">
        <v>240</v>
      </c>
      <c r="P7" s="16">
        <v>8.0000000000000002E-3</v>
      </c>
      <c r="Q7" s="16">
        <v>8.0000000000000002E-3</v>
      </c>
      <c r="R7" s="16">
        <v>0.01</v>
      </c>
      <c r="V7" s="39"/>
    </row>
    <row r="8" spans="1:28" s="7" customFormat="1" x14ac:dyDescent="0.25">
      <c r="A8" s="118" t="s">
        <v>307</v>
      </c>
      <c r="B8" s="118"/>
      <c r="C8" s="118"/>
      <c r="D8" s="118"/>
      <c r="E8" s="118"/>
      <c r="F8" s="118"/>
      <c r="G8" s="118"/>
      <c r="H8" s="118"/>
      <c r="I8" s="118"/>
      <c r="J8" s="7">
        <v>6</v>
      </c>
      <c r="K8" s="5" t="s">
        <v>232</v>
      </c>
      <c r="M8" s="10">
        <v>2.5</v>
      </c>
      <c r="N8" s="5"/>
      <c r="O8" s="8" t="s">
        <v>241</v>
      </c>
      <c r="P8" s="16">
        <v>9.7000000000000003E-3</v>
      </c>
      <c r="Q8" s="16">
        <v>1.2699999999999999E-2</v>
      </c>
      <c r="R8" s="16">
        <v>1.2699999999999999E-2</v>
      </c>
      <c r="V8" s="39"/>
    </row>
    <row r="9" spans="1:28" s="7" customFormat="1" x14ac:dyDescent="0.25">
      <c r="A9" s="119" t="s">
        <v>289</v>
      </c>
      <c r="B9" s="119"/>
      <c r="C9" s="119"/>
      <c r="D9" s="119"/>
      <c r="E9" s="119"/>
      <c r="F9" s="119"/>
      <c r="G9" s="119"/>
      <c r="H9" s="119"/>
      <c r="I9" s="119"/>
      <c r="J9" s="7">
        <v>7</v>
      </c>
      <c r="K9" s="5" t="s">
        <v>233</v>
      </c>
      <c r="M9" s="10">
        <v>2.5</v>
      </c>
      <c r="N9" s="5"/>
      <c r="O9" s="8" t="s">
        <v>242</v>
      </c>
      <c r="P9" s="16">
        <v>5.8999999999999999E-3</v>
      </c>
      <c r="Q9" s="16">
        <v>1.23E-2</v>
      </c>
      <c r="R9" s="16">
        <v>1.3899999999999999E-2</v>
      </c>
      <c r="Y9" s="29" t="s">
        <v>265</v>
      </c>
      <c r="Z9" s="30"/>
      <c r="AA9" s="30"/>
      <c r="AB9" s="30"/>
    </row>
    <row r="10" spans="1:28" s="7" customFormat="1" x14ac:dyDescent="0.25">
      <c r="A10" s="5"/>
      <c r="B10" s="11"/>
      <c r="C10" s="5"/>
      <c r="D10" s="5"/>
      <c r="E10" s="5"/>
      <c r="F10" s="5"/>
      <c r="G10" s="5"/>
      <c r="H10" s="5"/>
      <c r="M10" s="10">
        <v>2.5</v>
      </c>
      <c r="N10" s="5"/>
      <c r="O10" s="8" t="s">
        <v>15</v>
      </c>
      <c r="P10" s="16">
        <v>6.1600000000000002E-2</v>
      </c>
      <c r="Q10" s="16">
        <v>7.400000000000001E-2</v>
      </c>
      <c r="R10" s="16">
        <v>8.9600000000000013E-2</v>
      </c>
    </row>
    <row r="11" spans="1:28" s="7" customFormat="1" ht="15" customHeight="1" x14ac:dyDescent="0.25">
      <c r="A11" s="5"/>
      <c r="B11" s="5"/>
      <c r="C11" s="132" t="s">
        <v>263</v>
      </c>
      <c r="D11" s="132"/>
      <c r="E11" s="132"/>
      <c r="F11" s="132"/>
      <c r="G11" s="5"/>
      <c r="H11" s="5"/>
      <c r="I11" s="5"/>
      <c r="J11" s="5"/>
      <c r="K11" s="5"/>
      <c r="L11" s="5"/>
      <c r="M11" s="10"/>
      <c r="N11" s="5"/>
      <c r="O11" s="8" t="s">
        <v>243</v>
      </c>
      <c r="P11" s="16">
        <v>3.6499999999999998E-2</v>
      </c>
      <c r="Q11" s="16">
        <v>3.6499999999999998E-2</v>
      </c>
      <c r="R11" s="16">
        <v>3.6499999999999998E-2</v>
      </c>
    </row>
    <row r="12" spans="1:28" s="7" customFormat="1" x14ac:dyDescent="0.25">
      <c r="A12" s="5"/>
      <c r="B12" s="11"/>
      <c r="C12" s="19" t="str">
        <f t="array" ref="C12:F20">IF(A9=K3,Predial,IF(A9=K4,Asfalto,IF(A9=K5,Agua,IF(A9=K6,Eletricidade,IF(A9=K7,Fluvial,IF(A9=K8,Cotacao,IF(A9=K9,CompraDireta)))))))</f>
        <v>AC</v>
      </c>
      <c r="D12" s="36">
        <v>0.03</v>
      </c>
      <c r="E12" s="36">
        <v>0.04</v>
      </c>
      <c r="F12" s="36">
        <v>5.5E-2</v>
      </c>
      <c r="G12" s="5"/>
      <c r="H12" s="5"/>
      <c r="I12" s="5"/>
      <c r="J12" s="5"/>
      <c r="K12" s="11" t="s">
        <v>249</v>
      </c>
      <c r="L12" s="11"/>
      <c r="M12" s="10"/>
      <c r="N12" s="5"/>
      <c r="O12" s="8" t="s">
        <v>244</v>
      </c>
      <c r="P12" s="16">
        <v>0</v>
      </c>
      <c r="Q12" s="16">
        <v>2.5000000000000001E-2</v>
      </c>
      <c r="R12" s="16">
        <v>0.05</v>
      </c>
      <c r="Z12" s="11"/>
    </row>
    <row r="13" spans="1:28" s="7" customFormat="1" x14ac:dyDescent="0.25">
      <c r="A13" s="5"/>
      <c r="B13" s="11"/>
      <c r="C13" s="19" t="str">
        <v>SG</v>
      </c>
      <c r="D13" s="36">
        <v>8.0000000000000002E-3</v>
      </c>
      <c r="E13" s="36">
        <v>8.0000000000000002E-3</v>
      </c>
      <c r="F13" s="36">
        <v>0.01</v>
      </c>
      <c r="G13" s="5"/>
      <c r="H13" s="5"/>
      <c r="I13" s="5"/>
      <c r="J13" s="5"/>
      <c r="K13" s="11" t="s">
        <v>250</v>
      </c>
      <c r="L13" s="11"/>
      <c r="M13" s="10"/>
      <c r="N13" s="5"/>
      <c r="O13" s="8" t="s">
        <v>245</v>
      </c>
      <c r="P13" s="16">
        <v>0</v>
      </c>
      <c r="Q13" s="16">
        <v>4.4999999999999998E-2</v>
      </c>
      <c r="R13" s="16">
        <v>4.4999999999999998E-2</v>
      </c>
    </row>
    <row r="14" spans="1:28" s="7" customFormat="1" x14ac:dyDescent="0.25">
      <c r="A14" s="5"/>
      <c r="B14" s="5"/>
      <c r="C14" s="19" t="str">
        <v>R</v>
      </c>
      <c r="D14" s="36">
        <v>9.7000000000000003E-3</v>
      </c>
      <c r="E14" s="36">
        <v>1.2699999999999999E-2</v>
      </c>
      <c r="F14" s="36">
        <v>1.2699999999999999E-2</v>
      </c>
      <c r="G14" s="5"/>
      <c r="H14" s="5"/>
      <c r="I14" s="5"/>
      <c r="J14" s="5"/>
      <c r="K14" s="11" t="s">
        <v>251</v>
      </c>
      <c r="L14" s="11"/>
      <c r="M14" s="10"/>
      <c r="N14" s="5"/>
      <c r="O14" s="37" t="s">
        <v>308</v>
      </c>
      <c r="P14" s="16">
        <v>0.2034</v>
      </c>
      <c r="Q14" s="16">
        <v>0.22120000000000001</v>
      </c>
      <c r="R14" s="16">
        <v>0.25</v>
      </c>
    </row>
    <row r="15" spans="1:28" s="7" customFormat="1" x14ac:dyDescent="0.25">
      <c r="A15" s="5"/>
      <c r="B15" s="5"/>
      <c r="C15" s="19" t="str">
        <v>DF</v>
      </c>
      <c r="D15" s="36">
        <v>5.8999999999999999E-3</v>
      </c>
      <c r="E15" s="36">
        <v>1.23E-2</v>
      </c>
      <c r="F15" s="36">
        <v>1.3899999999999999E-2</v>
      </c>
      <c r="G15" s="5"/>
      <c r="H15" s="5"/>
      <c r="I15" s="5"/>
      <c r="J15" s="5"/>
      <c r="K15" s="5"/>
      <c r="L15" s="5"/>
      <c r="M15" s="10"/>
      <c r="N15" s="5"/>
    </row>
    <row r="16" spans="1:28" s="7" customFormat="1" x14ac:dyDescent="0.25">
      <c r="A16" s="5"/>
      <c r="B16" s="5"/>
      <c r="C16" s="19" t="str">
        <v>L</v>
      </c>
      <c r="D16" s="36">
        <v>6.1600000000000002E-2</v>
      </c>
      <c r="E16" s="36">
        <v>7.400000000000001E-2</v>
      </c>
      <c r="F16" s="36">
        <v>8.9600000000000013E-2</v>
      </c>
      <c r="G16" s="5"/>
      <c r="H16" s="5"/>
      <c r="I16" s="5"/>
      <c r="J16" s="5"/>
      <c r="K16" s="5"/>
      <c r="L16" s="5"/>
      <c r="M16" s="10"/>
      <c r="N16" s="5"/>
    </row>
    <row r="17" spans="1:29" s="7" customFormat="1" x14ac:dyDescent="0.25">
      <c r="A17" s="5"/>
      <c r="B17" s="5"/>
      <c r="C17" s="19" t="str">
        <v>CP</v>
      </c>
      <c r="D17" s="36">
        <v>3.6499999999999998E-2</v>
      </c>
      <c r="E17" s="36">
        <v>3.6499999999999998E-2</v>
      </c>
      <c r="F17" s="36">
        <v>3.6499999999999998E-2</v>
      </c>
      <c r="G17" s="5"/>
      <c r="H17" s="5"/>
      <c r="I17" s="5"/>
      <c r="J17" s="5"/>
      <c r="K17" s="5"/>
      <c r="L17" s="5"/>
      <c r="M17" s="10"/>
      <c r="N17" s="5"/>
      <c r="P17" s="17" t="s">
        <v>256</v>
      </c>
      <c r="Q17" s="17"/>
      <c r="R17" s="17"/>
    </row>
    <row r="18" spans="1:29" s="7" customFormat="1" x14ac:dyDescent="0.25">
      <c r="A18" s="5"/>
      <c r="B18" s="5"/>
      <c r="C18" s="19" t="str">
        <v>ISS</v>
      </c>
      <c r="D18" s="36">
        <v>0</v>
      </c>
      <c r="E18" s="36">
        <v>2.5000000000000001E-2</v>
      </c>
      <c r="F18" s="36">
        <v>0.05</v>
      </c>
      <c r="G18" s="5"/>
      <c r="H18" s="5"/>
      <c r="I18" s="5"/>
      <c r="J18" s="5"/>
      <c r="K18" s="5"/>
      <c r="L18" s="5"/>
      <c r="M18" s="10"/>
      <c r="N18" s="5"/>
      <c r="P18" s="7" t="s">
        <v>252</v>
      </c>
      <c r="Q18" s="7" t="s">
        <v>253</v>
      </c>
      <c r="R18" s="7" t="s">
        <v>254</v>
      </c>
    </row>
    <row r="19" spans="1:29" s="7" customFormat="1" x14ac:dyDescent="0.25">
      <c r="A19" s="5"/>
      <c r="C19" s="19" t="str">
        <v>CPRB</v>
      </c>
      <c r="D19" s="36">
        <v>0</v>
      </c>
      <c r="E19" s="36">
        <v>4.4999999999999998E-2</v>
      </c>
      <c r="F19" s="36">
        <v>4.4999999999999998E-2</v>
      </c>
      <c r="G19" s="8"/>
      <c r="J19" s="5"/>
      <c r="K19" s="22">
        <v>0</v>
      </c>
      <c r="L19" s="5"/>
      <c r="M19" s="10"/>
      <c r="N19" s="5"/>
      <c r="O19" s="8" t="s">
        <v>239</v>
      </c>
      <c r="P19" s="16">
        <v>3.7999999999999999E-2</v>
      </c>
      <c r="Q19" s="16">
        <v>4.0099999999999997E-2</v>
      </c>
      <c r="R19" s="16">
        <v>4.6699999999999998E-2</v>
      </c>
    </row>
    <row r="20" spans="1:29" s="7" customFormat="1" ht="16.5" x14ac:dyDescent="0.25">
      <c r="C20" s="38" t="str">
        <v>BDI</v>
      </c>
      <c r="D20" s="36">
        <v>0.2034</v>
      </c>
      <c r="E20" s="36">
        <v>0.22120000000000001</v>
      </c>
      <c r="F20" s="36">
        <v>0.25</v>
      </c>
      <c r="J20" s="5"/>
      <c r="K20" s="5"/>
      <c r="L20" s="5"/>
      <c r="M20" s="10"/>
      <c r="N20" s="5"/>
      <c r="O20" s="8" t="s">
        <v>240</v>
      </c>
      <c r="P20" s="16">
        <v>3.2000000000000002E-3</v>
      </c>
      <c r="Q20" s="16">
        <v>4.0000000000000001E-3</v>
      </c>
      <c r="R20" s="16">
        <v>7.4000000000000003E-3</v>
      </c>
    </row>
    <row r="21" spans="1:29" s="7" customFormat="1" ht="15" x14ac:dyDescent="0.25">
      <c r="C21"/>
      <c r="D21"/>
      <c r="E21"/>
      <c r="F21"/>
      <c r="J21" s="5"/>
      <c r="K21" s="5"/>
      <c r="L21" s="5"/>
      <c r="M21" s="10"/>
      <c r="N21" s="5"/>
      <c r="O21" s="34" t="s">
        <v>241</v>
      </c>
      <c r="P21" s="35">
        <v>5.0000000000000001E-3</v>
      </c>
      <c r="Q21" s="35">
        <v>5.6000000000000008E-3</v>
      </c>
      <c r="R21" s="35">
        <v>9.7000000000000003E-3</v>
      </c>
    </row>
    <row r="22" spans="1:29" s="7" customFormat="1" ht="15" hidden="1" x14ac:dyDescent="0.25">
      <c r="C22"/>
      <c r="D22"/>
      <c r="E22"/>
      <c r="F22"/>
      <c r="J22" s="5"/>
      <c r="K22" s="5"/>
      <c r="L22" s="5"/>
      <c r="M22" s="10"/>
      <c r="N22" s="5"/>
      <c r="O22" s="8" t="s">
        <v>242</v>
      </c>
      <c r="P22" s="16">
        <v>1.0200000000000001E-2</v>
      </c>
      <c r="Q22" s="16">
        <v>1.11E-2</v>
      </c>
      <c r="R22" s="16">
        <v>1.21E-2</v>
      </c>
    </row>
    <row r="23" spans="1:29" s="7" customFormat="1" ht="15" hidden="1" x14ac:dyDescent="0.25">
      <c r="C23"/>
      <c r="D23"/>
      <c r="E23"/>
      <c r="F23"/>
      <c r="J23" s="5"/>
      <c r="K23" s="5"/>
      <c r="L23" s="5"/>
      <c r="M23" s="10"/>
      <c r="N23" s="5"/>
      <c r="O23" s="8" t="s">
        <v>15</v>
      </c>
      <c r="P23" s="16">
        <v>6.6400000000000001E-2</v>
      </c>
      <c r="Q23" s="16">
        <v>7.2999999999999995E-2</v>
      </c>
      <c r="R23" s="16">
        <v>8.6899999999999991E-2</v>
      </c>
    </row>
    <row r="24" spans="1:29" s="7" customFormat="1" ht="15" hidden="1" x14ac:dyDescent="0.25">
      <c r="C24"/>
      <c r="D24"/>
      <c r="E24"/>
      <c r="F24"/>
      <c r="J24" s="5"/>
      <c r="K24" s="5"/>
      <c r="L24" s="5"/>
      <c r="N24" s="5"/>
      <c r="O24" s="8" t="s">
        <v>243</v>
      </c>
      <c r="P24" s="16">
        <v>3.6499999999999998E-2</v>
      </c>
      <c r="Q24" s="16">
        <v>3.6499999999999998E-2</v>
      </c>
      <c r="R24" s="16">
        <v>3.6499999999999998E-2</v>
      </c>
    </row>
    <row r="25" spans="1:29" s="7" customFormat="1" ht="15" hidden="1" x14ac:dyDescent="0.25">
      <c r="C25"/>
      <c r="D25"/>
      <c r="E25"/>
      <c r="F25"/>
      <c r="J25" s="5"/>
      <c r="K25" s="5"/>
      <c r="L25" s="5"/>
      <c r="N25" s="5"/>
      <c r="O25" s="8" t="s">
        <v>244</v>
      </c>
      <c r="P25" s="16">
        <v>0</v>
      </c>
      <c r="Q25" s="16">
        <v>2.5000000000000001E-2</v>
      </c>
      <c r="R25" s="16">
        <v>0.05</v>
      </c>
    </row>
    <row r="26" spans="1:29" s="7" customFormat="1" ht="15" hidden="1" x14ac:dyDescent="0.25">
      <c r="C26"/>
      <c r="D26"/>
      <c r="E26"/>
      <c r="F26"/>
      <c r="J26" s="5"/>
      <c r="K26" s="5"/>
      <c r="L26" s="5"/>
      <c r="N26" s="5"/>
      <c r="O26" s="8" t="s">
        <v>245</v>
      </c>
      <c r="P26" s="16">
        <v>0</v>
      </c>
      <c r="Q26" s="16">
        <v>4.4999999999999998E-2</v>
      </c>
      <c r="R26" s="16">
        <v>4.4999999999999998E-2</v>
      </c>
    </row>
    <row r="27" spans="1:29" s="7" customFormat="1" ht="15" hidden="1" x14ac:dyDescent="0.25">
      <c r="C27"/>
      <c r="D27"/>
      <c r="E27"/>
      <c r="F27"/>
      <c r="J27" s="5"/>
      <c r="K27" s="5"/>
      <c r="L27" s="5"/>
      <c r="N27" s="5"/>
      <c r="O27" s="37" t="s">
        <v>308</v>
      </c>
      <c r="P27" s="16">
        <v>0.19600000000000001</v>
      </c>
      <c r="Q27" s="16">
        <v>0.2097</v>
      </c>
      <c r="R27" s="16">
        <v>0.24230000000000002</v>
      </c>
    </row>
    <row r="28" spans="1:29" s="7" customFormat="1" ht="15" hidden="1" x14ac:dyDescent="0.25">
      <c r="C28"/>
      <c r="D28"/>
      <c r="E28"/>
      <c r="F28"/>
      <c r="J28" s="5"/>
      <c r="K28" s="5"/>
      <c r="L28" s="5"/>
      <c r="N28" s="5"/>
    </row>
    <row r="29" spans="1:29" s="7" customFormat="1" ht="15" hidden="1" x14ac:dyDescent="0.25">
      <c r="C29"/>
      <c r="D29"/>
      <c r="E29"/>
      <c r="F29"/>
      <c r="J29" s="5"/>
      <c r="K29" s="5"/>
      <c r="L29" s="5"/>
      <c r="N29" s="5"/>
      <c r="P29" s="17" t="s">
        <v>257</v>
      </c>
      <c r="Q29" s="17"/>
      <c r="R29" s="17"/>
    </row>
    <row r="30" spans="1:29" s="7" customFormat="1" hidden="1" x14ac:dyDescent="0.25">
      <c r="A30" s="5"/>
      <c r="D30" s="9"/>
      <c r="E30" s="10"/>
      <c r="G30" s="8"/>
      <c r="J30" s="5"/>
      <c r="K30" s="5"/>
      <c r="L30" s="5"/>
      <c r="N30" s="5"/>
      <c r="P30" s="7" t="s">
        <v>252</v>
      </c>
      <c r="Q30" s="7" t="s">
        <v>253</v>
      </c>
      <c r="R30" s="7" t="s">
        <v>254</v>
      </c>
    </row>
    <row r="31" spans="1:29" s="7" customFormat="1" ht="15" thickBot="1" x14ac:dyDescent="0.3">
      <c r="A31" s="15" t="s">
        <v>234</v>
      </c>
      <c r="B31" s="14"/>
      <c r="C31" s="14"/>
      <c r="D31" s="14"/>
      <c r="E31" s="14"/>
      <c r="F31" s="14"/>
      <c r="G31" s="14"/>
      <c r="H31" s="13" t="s">
        <v>238</v>
      </c>
      <c r="I31" s="18" t="s">
        <v>247</v>
      </c>
      <c r="J31" s="5"/>
      <c r="K31" s="5"/>
      <c r="L31" s="5"/>
      <c r="N31" s="5"/>
      <c r="O31" s="8" t="s">
        <v>239</v>
      </c>
      <c r="P31" s="16">
        <v>3.4300000000000004E-2</v>
      </c>
      <c r="Q31" s="16">
        <v>4.9299999999999997E-2</v>
      </c>
      <c r="R31" s="16">
        <v>6.7099999999999993E-2</v>
      </c>
    </row>
    <row r="32" spans="1:29" s="7" customFormat="1" x14ac:dyDescent="0.25">
      <c r="A32" s="5" t="str">
        <f>IF($K$19=8, "Encargos Sociais Incidentes Sobre a Mão de Obra", "Administração Central")</f>
        <v>Administração Central</v>
      </c>
      <c r="D32" s="9"/>
      <c r="E32" s="10"/>
      <c r="H32" s="8" t="str">
        <f>C12</f>
        <v>AC</v>
      </c>
      <c r="I32" s="31">
        <v>0.04</v>
      </c>
      <c r="J32" s="5"/>
      <c r="K32" s="5"/>
      <c r="L32" s="5"/>
      <c r="N32" s="5"/>
      <c r="O32" s="8" t="s">
        <v>240</v>
      </c>
      <c r="P32" s="16">
        <v>2.8000000000000004E-3</v>
      </c>
      <c r="Q32" s="16">
        <v>4.8999999999999998E-3</v>
      </c>
      <c r="R32" s="16">
        <v>7.4999999999999997E-3</v>
      </c>
      <c r="Y32" s="7" t="str">
        <f>IF(OR(I32&lt;D12, I32&gt;F12), "Revise", "OK")</f>
        <v>OK</v>
      </c>
      <c r="Z32" s="124" t="s">
        <v>290</v>
      </c>
      <c r="AA32" s="125"/>
      <c r="AB32" s="125"/>
      <c r="AC32" s="126"/>
    </row>
    <row r="33" spans="1:29" s="7" customFormat="1" x14ac:dyDescent="0.25">
      <c r="A33" s="5" t="str">
        <f>IF($K$19=8, "Administração Central da Empresa ou Consultoria - Overhead", "Seguro e Garantia")</f>
        <v>Seguro e Garantia</v>
      </c>
      <c r="D33" s="9"/>
      <c r="E33" s="10"/>
      <c r="H33" s="8" t="str">
        <f t="shared" ref="H33:H37" si="0">C13</f>
        <v>SG</v>
      </c>
      <c r="I33" s="31">
        <v>8.0000000000000002E-3</v>
      </c>
      <c r="J33" s="5"/>
      <c r="K33" s="5"/>
      <c r="L33" s="5"/>
      <c r="N33" s="5"/>
      <c r="O33" s="8" t="s">
        <v>241</v>
      </c>
      <c r="P33" s="16">
        <v>0.01</v>
      </c>
      <c r="Q33" s="16">
        <v>1.3899999999999999E-2</v>
      </c>
      <c r="R33" s="16">
        <v>1.7399999999999999E-2</v>
      </c>
      <c r="Y33" s="7" t="str">
        <f t="shared" ref="Y33:Y40" si="1">IF(OR(I33&lt;D13, I33&gt;F13), "Revise", "OK")</f>
        <v>OK</v>
      </c>
      <c r="Z33" s="127"/>
      <c r="AA33" s="123"/>
      <c r="AB33" s="123"/>
      <c r="AC33" s="128"/>
    </row>
    <row r="34" spans="1:29" s="7" customFormat="1" x14ac:dyDescent="0.25">
      <c r="A34" s="5" t="str">
        <f>IF($K$19=8, "Margem Bruta da Empresa de Consultoria", "Risco")</f>
        <v>Risco</v>
      </c>
      <c r="D34" s="9"/>
      <c r="E34" s="10"/>
      <c r="H34" s="8" t="str">
        <f t="shared" si="0"/>
        <v>R</v>
      </c>
      <c r="I34" s="31">
        <v>1.2699999999999999E-2</v>
      </c>
      <c r="J34" s="5"/>
      <c r="K34" s="5"/>
      <c r="L34" s="5"/>
      <c r="N34" s="5"/>
      <c r="O34" s="8" t="s">
        <v>242</v>
      </c>
      <c r="P34" s="16">
        <v>9.3999999999999986E-3</v>
      </c>
      <c r="Q34" s="16">
        <v>9.8999999999999991E-3</v>
      </c>
      <c r="R34" s="16">
        <v>1.1699999999999999E-2</v>
      </c>
      <c r="Y34" s="7" t="str">
        <f t="shared" si="1"/>
        <v>OK</v>
      </c>
      <c r="Z34" s="127"/>
      <c r="AA34" s="123"/>
      <c r="AB34" s="123"/>
      <c r="AC34" s="128"/>
    </row>
    <row r="35" spans="1:29" s="7" customFormat="1" x14ac:dyDescent="0.25">
      <c r="A35" s="5" t="str">
        <f>IF($K$19=8, "", "Despesas Financeiras")</f>
        <v>Despesas Financeiras</v>
      </c>
      <c r="D35" s="9"/>
      <c r="E35" s="10"/>
      <c r="H35" s="8" t="str">
        <f t="shared" si="0"/>
        <v>DF</v>
      </c>
      <c r="I35" s="31">
        <v>1.23E-2</v>
      </c>
      <c r="J35" s="5"/>
      <c r="K35" s="5"/>
      <c r="L35" s="5"/>
      <c r="N35" s="5"/>
      <c r="O35" s="8" t="s">
        <v>15</v>
      </c>
      <c r="P35" s="16">
        <v>6.7400000000000002E-2</v>
      </c>
      <c r="Q35" s="16">
        <v>8.0399999999999985E-2</v>
      </c>
      <c r="R35" s="16">
        <v>9.4E-2</v>
      </c>
      <c r="Y35" s="7" t="str">
        <f t="shared" si="1"/>
        <v>OK</v>
      </c>
      <c r="Z35" s="127"/>
      <c r="AA35" s="123"/>
      <c r="AB35" s="123"/>
      <c r="AC35" s="128"/>
    </row>
    <row r="36" spans="1:29" s="7" customFormat="1" x14ac:dyDescent="0.25">
      <c r="A36" s="5" t="str">
        <f>IF($K$19=8, "", "Lucro")</f>
        <v>Lucro</v>
      </c>
      <c r="D36" s="9"/>
      <c r="E36" s="10"/>
      <c r="H36" s="8" t="str">
        <f t="shared" si="0"/>
        <v>L</v>
      </c>
      <c r="I36" s="31">
        <v>7.3999999999999996E-2</v>
      </c>
      <c r="J36" s="5"/>
      <c r="K36" s="5"/>
      <c r="L36" s="5"/>
      <c r="N36" s="5"/>
      <c r="O36" s="8" t="s">
        <v>243</v>
      </c>
      <c r="P36" s="16">
        <v>3.6499999999999998E-2</v>
      </c>
      <c r="Q36" s="16">
        <v>3.6499999999999998E-2</v>
      </c>
      <c r="R36" s="16">
        <v>3.6499999999999998E-2</v>
      </c>
      <c r="Y36" s="7" t="str">
        <f t="shared" si="1"/>
        <v>OK</v>
      </c>
      <c r="Z36" s="127"/>
      <c r="AA36" s="123"/>
      <c r="AB36" s="123"/>
      <c r="AC36" s="128"/>
    </row>
    <row r="37" spans="1:29" s="7" customFormat="1" ht="15" thickBot="1" x14ac:dyDescent="0.3">
      <c r="A37" s="5" t="s">
        <v>235</v>
      </c>
      <c r="D37" s="9"/>
      <c r="E37" s="10"/>
      <c r="H37" s="8" t="str">
        <f t="shared" si="0"/>
        <v>CP</v>
      </c>
      <c r="I37" s="31">
        <f t="shared" ref="I37" si="2">AVERAGE(E17:F17)</f>
        <v>3.6499999999999998E-2</v>
      </c>
      <c r="J37" s="5"/>
      <c r="K37" s="5"/>
      <c r="L37" s="5"/>
      <c r="N37" s="5"/>
      <c r="O37" s="8" t="s">
        <v>244</v>
      </c>
      <c r="P37" s="16">
        <v>0</v>
      </c>
      <c r="Q37" s="16">
        <v>2.5000000000000001E-2</v>
      </c>
      <c r="R37" s="16">
        <v>0.05</v>
      </c>
      <c r="Y37" s="7" t="str">
        <f t="shared" si="1"/>
        <v>OK</v>
      </c>
      <c r="Z37" s="129"/>
      <c r="AA37" s="130"/>
      <c r="AB37" s="130"/>
      <c r="AC37" s="131"/>
    </row>
    <row r="38" spans="1:29" s="7" customFormat="1" x14ac:dyDescent="0.25">
      <c r="A38" s="5" t="s">
        <v>236</v>
      </c>
      <c r="D38" s="9"/>
      <c r="E38" s="10"/>
      <c r="H38" s="8" t="s">
        <v>244</v>
      </c>
      <c r="I38" s="32">
        <v>2.5000000000000001E-2</v>
      </c>
      <c r="J38" s="5"/>
      <c r="K38" s="5"/>
      <c r="L38" s="5"/>
      <c r="N38" s="5"/>
      <c r="O38" s="8" t="s">
        <v>245</v>
      </c>
      <c r="P38" s="16">
        <v>0</v>
      </c>
      <c r="Q38" s="16">
        <v>4.4999999999999998E-2</v>
      </c>
      <c r="R38" s="16">
        <v>4.4999999999999998E-2</v>
      </c>
    </row>
    <row r="39" spans="1:29" s="7" customFormat="1" ht="14.25" customHeight="1" x14ac:dyDescent="0.25">
      <c r="A39" s="5" t="s">
        <v>273</v>
      </c>
      <c r="D39" s="9"/>
      <c r="E39" s="10"/>
      <c r="H39" s="8" t="s">
        <v>245</v>
      </c>
      <c r="I39" s="32">
        <v>4.4999999999999998E-2</v>
      </c>
      <c r="J39" s="5"/>
      <c r="K39" s="5"/>
      <c r="L39" s="5"/>
      <c r="N39" s="5"/>
      <c r="O39" s="37" t="s">
        <v>308</v>
      </c>
      <c r="P39" s="16">
        <v>0.20760000000000001</v>
      </c>
      <c r="Q39" s="16">
        <v>0.24179999999999999</v>
      </c>
      <c r="R39" s="16">
        <v>0.26440000000000002</v>
      </c>
    </row>
    <row r="40" spans="1:29" s="7" customFormat="1" x14ac:dyDescent="0.25">
      <c r="A40" s="5" t="s">
        <v>237</v>
      </c>
      <c r="D40" s="9"/>
      <c r="E40" s="10"/>
      <c r="H40" s="8" t="s">
        <v>246</v>
      </c>
      <c r="I40" s="33">
        <f>ROUND((((1+I32+I33+I34)*(1+I35)*(1+I36))/(1-I37-I38))-1,4)</f>
        <v>0.2288</v>
      </c>
      <c r="J40" s="5"/>
      <c r="K40" s="5"/>
      <c r="L40" s="5"/>
      <c r="N40" s="5"/>
      <c r="Y40" s="7" t="str">
        <f t="shared" si="1"/>
        <v>OK</v>
      </c>
    </row>
    <row r="41" spans="1:29" s="7" customFormat="1" ht="14.25" customHeight="1" x14ac:dyDescent="0.25">
      <c r="A41" s="5" t="s">
        <v>261</v>
      </c>
      <c r="D41" s="9"/>
      <c r="E41" s="10"/>
      <c r="G41" s="8"/>
      <c r="H41" s="7" t="s">
        <v>262</v>
      </c>
      <c r="I41" s="33">
        <f>ROUND((((1+I32+I33+I34)*(1+I35)*(1+I36))/(1-I37-I38-I39))-1,4)</f>
        <v>0.29070000000000001</v>
      </c>
      <c r="J41" s="5"/>
      <c r="K41" s="5"/>
      <c r="L41" s="5"/>
      <c r="N41" s="5"/>
      <c r="P41" s="17" t="s">
        <v>230</v>
      </c>
      <c r="Q41" s="17"/>
      <c r="R41" s="17"/>
    </row>
    <row r="42" spans="1:29" s="7" customFormat="1" x14ac:dyDescent="0.25">
      <c r="A42" s="5"/>
      <c r="D42" s="9"/>
      <c r="E42" s="10"/>
      <c r="G42" s="8"/>
      <c r="J42" s="5"/>
      <c r="K42" s="5"/>
      <c r="L42" s="5"/>
      <c r="N42" s="5"/>
      <c r="P42" s="7" t="s">
        <v>252</v>
      </c>
      <c r="Q42" s="7" t="s">
        <v>253</v>
      </c>
      <c r="R42" s="7" t="s">
        <v>254</v>
      </c>
    </row>
    <row r="43" spans="1:29" s="7" customFormat="1" x14ac:dyDescent="0.25">
      <c r="A43" s="23" t="s">
        <v>288</v>
      </c>
      <c r="B43" s="24"/>
      <c r="C43" s="24"/>
      <c r="D43" s="25"/>
      <c r="E43" s="26"/>
      <c r="F43" s="24"/>
      <c r="G43" s="27"/>
      <c r="H43" s="24"/>
      <c r="I43" s="24"/>
      <c r="J43" s="5"/>
      <c r="K43" s="5"/>
      <c r="L43" s="5"/>
      <c r="N43" s="5"/>
      <c r="O43" s="8" t="s">
        <v>239</v>
      </c>
      <c r="P43" s="16">
        <v>5.2900000000000003E-2</v>
      </c>
      <c r="Q43" s="16">
        <v>5.9200000000000003E-2</v>
      </c>
      <c r="R43" s="16">
        <v>7.9299999999999995E-2</v>
      </c>
    </row>
    <row r="44" spans="1:29" s="7" customFormat="1" ht="14.25" customHeight="1" x14ac:dyDescent="0.25">
      <c r="A44" s="5"/>
      <c r="D44" s="9"/>
      <c r="E44" s="10"/>
      <c r="G44" s="8"/>
      <c r="J44" s="5"/>
      <c r="K44" s="5"/>
      <c r="L44" s="5"/>
      <c r="N44" s="5"/>
      <c r="O44" s="8" t="s">
        <v>240</v>
      </c>
      <c r="P44" s="16">
        <v>2.5000000000000001E-3</v>
      </c>
      <c r="Q44" s="16">
        <v>5.1000000000000004E-3</v>
      </c>
      <c r="R44" s="16">
        <v>5.6000000000000008E-3</v>
      </c>
    </row>
    <row r="45" spans="1:29" s="7" customFormat="1" x14ac:dyDescent="0.25">
      <c r="A45" s="5"/>
      <c r="D45" s="9"/>
      <c r="E45" s="10"/>
      <c r="G45" s="8"/>
      <c r="J45" s="5"/>
      <c r="K45" s="5"/>
      <c r="L45" s="5"/>
      <c r="N45" s="5"/>
      <c r="O45" s="8" t="s">
        <v>241</v>
      </c>
      <c r="P45" s="16">
        <v>0.01</v>
      </c>
      <c r="Q45" s="16">
        <v>1.4800000000000001E-2</v>
      </c>
      <c r="R45" s="16">
        <v>1.9699999999999999E-2</v>
      </c>
    </row>
    <row r="46" spans="1:29" s="7" customFormat="1" x14ac:dyDescent="0.25">
      <c r="A46" s="5"/>
      <c r="D46" s="9"/>
      <c r="E46" s="10"/>
      <c r="G46" s="8"/>
      <c r="J46" s="5"/>
      <c r="K46" s="5"/>
      <c r="L46" s="5"/>
      <c r="N46" s="5"/>
      <c r="O46" s="8" t="s">
        <v>242</v>
      </c>
      <c r="P46" s="16">
        <v>1.01E-2</v>
      </c>
      <c r="Q46" s="16">
        <v>1.0700000000000001E-2</v>
      </c>
      <c r="R46" s="16">
        <v>1.11E-2</v>
      </c>
    </row>
    <row r="47" spans="1:29" s="7" customFormat="1" ht="29.25" customHeight="1" x14ac:dyDescent="0.25">
      <c r="A47" s="133" t="str">
        <f>_xlfn.CONCAT("A) Declaro para os devidos fins que, conforme legislação tributária municipal, a base de cálculo deste tipo de obra corresponde à 100%, com a respectiva alíquota de ", I38*100, " %")</f>
        <v>A) Declaro para os devidos fins que, conforme legislação tributária municipal, a base de cálculo deste tipo de obra corresponde à 100%, com a respectiva alíquota de 2,5 %</v>
      </c>
      <c r="B47" s="133"/>
      <c r="C47" s="133"/>
      <c r="D47" s="133"/>
      <c r="E47" s="133"/>
      <c r="F47" s="133"/>
      <c r="G47" s="133"/>
      <c r="H47" s="133"/>
      <c r="I47" s="133"/>
      <c r="J47" s="21"/>
      <c r="K47" s="5"/>
      <c r="L47" s="5"/>
      <c r="N47" s="5"/>
      <c r="O47" s="8" t="s">
        <v>15</v>
      </c>
      <c r="P47" s="16">
        <v>0.08</v>
      </c>
      <c r="Q47" s="16">
        <v>8.3100000000000007E-2</v>
      </c>
      <c r="R47" s="16">
        <v>9.5100000000000004E-2</v>
      </c>
    </row>
    <row r="48" spans="1:29" s="7" customFormat="1" ht="15" hidden="1" customHeight="1" x14ac:dyDescent="0.25">
      <c r="A48" s="133" t="s">
        <v>284</v>
      </c>
      <c r="B48" s="133"/>
      <c r="C48" s="133"/>
      <c r="D48" s="133"/>
      <c r="E48" s="133"/>
      <c r="F48" s="133"/>
      <c r="G48" s="133"/>
      <c r="H48" s="133"/>
      <c r="I48" s="133"/>
      <c r="J48" s="5"/>
      <c r="K48" s="5"/>
      <c r="L48" s="5"/>
      <c r="N48" s="5"/>
      <c r="O48" s="8" t="s">
        <v>243</v>
      </c>
      <c r="P48" s="16">
        <v>3.6499999999999998E-2</v>
      </c>
      <c r="Q48" s="16">
        <v>3.6499999999999998E-2</v>
      </c>
      <c r="R48" s="16">
        <v>3.6499999999999998E-2</v>
      </c>
    </row>
    <row r="49" spans="1:18" s="7" customFormat="1" hidden="1" x14ac:dyDescent="0.25">
      <c r="A49" s="133"/>
      <c r="B49" s="133"/>
      <c r="C49" s="133"/>
      <c r="D49" s="133"/>
      <c r="E49" s="133"/>
      <c r="F49" s="133"/>
      <c r="G49" s="133"/>
      <c r="H49" s="133"/>
      <c r="I49" s="133"/>
      <c r="J49" s="21"/>
      <c r="K49" s="5"/>
      <c r="L49" s="5"/>
      <c r="N49" s="5"/>
      <c r="O49" s="8" t="s">
        <v>244</v>
      </c>
      <c r="P49" s="16">
        <v>0</v>
      </c>
      <c r="Q49" s="16">
        <v>2.5000000000000001E-2</v>
      </c>
      <c r="R49" s="16">
        <v>0.05</v>
      </c>
    </row>
    <row r="50" spans="1:18" s="7" customFormat="1" ht="15" customHeight="1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5"/>
      <c r="K50" s="5"/>
      <c r="L50" s="5"/>
      <c r="N50" s="5"/>
      <c r="O50" s="8" t="s">
        <v>245</v>
      </c>
      <c r="P50" s="16">
        <v>0</v>
      </c>
      <c r="Q50" s="16">
        <v>4.4999999999999998E-2</v>
      </c>
      <c r="R50" s="16">
        <v>4.4999999999999998E-2</v>
      </c>
    </row>
    <row r="51" spans="1:18" s="7" customFormat="1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5"/>
      <c r="K51" s="5"/>
      <c r="L51" s="5"/>
      <c r="N51" s="5"/>
      <c r="O51" s="37" t="s">
        <v>308</v>
      </c>
      <c r="P51" s="16">
        <v>0.24</v>
      </c>
      <c r="Q51" s="16">
        <v>0.25840000000000002</v>
      </c>
      <c r="R51" s="16">
        <v>0.27860000000000001</v>
      </c>
    </row>
    <row r="52" spans="1:18" s="7" customFormat="1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5"/>
      <c r="K52" s="5"/>
      <c r="L52" s="5"/>
      <c r="N52" s="5"/>
    </row>
    <row r="53" spans="1:18" s="7" customFormat="1" x14ac:dyDescent="0.25">
      <c r="A53" s="5"/>
      <c r="D53" s="9"/>
      <c r="E53" s="10"/>
      <c r="G53" s="8"/>
      <c r="J53" s="5"/>
      <c r="K53" s="5"/>
      <c r="L53" s="5"/>
      <c r="N53" s="5"/>
      <c r="P53" s="17" t="s">
        <v>231</v>
      </c>
      <c r="Q53" s="17"/>
      <c r="R53" s="17"/>
    </row>
    <row r="54" spans="1:18" s="7" customFormat="1" x14ac:dyDescent="0.25">
      <c r="A54" s="5"/>
      <c r="D54" s="9"/>
      <c r="E54" s="10"/>
      <c r="G54" s="8"/>
      <c r="J54" s="5"/>
      <c r="K54" s="5"/>
      <c r="L54" s="5"/>
      <c r="N54" s="5"/>
      <c r="P54" s="7" t="s">
        <v>252</v>
      </c>
      <c r="Q54" s="7" t="s">
        <v>253</v>
      </c>
      <c r="R54" s="7" t="s">
        <v>254</v>
      </c>
    </row>
    <row r="55" spans="1:18" s="7" customFormat="1" x14ac:dyDescent="0.25">
      <c r="A55" s="5"/>
      <c r="D55" s="9"/>
      <c r="E55" s="10"/>
      <c r="G55" s="8"/>
      <c r="J55" s="5"/>
      <c r="K55" s="5"/>
      <c r="L55" s="5"/>
      <c r="N55" s="5"/>
      <c r="O55" s="8" t="s">
        <v>239</v>
      </c>
      <c r="P55" s="16">
        <v>0.04</v>
      </c>
      <c r="Q55" s="16">
        <v>5.5199999999999999E-2</v>
      </c>
      <c r="R55" s="16">
        <v>7.85E-2</v>
      </c>
    </row>
    <row r="56" spans="1:18" s="7" customFormat="1" x14ac:dyDescent="0.25">
      <c r="A56" s="5"/>
      <c r="D56" s="9"/>
      <c r="E56" s="10"/>
      <c r="G56" s="8"/>
      <c r="J56" s="5"/>
      <c r="K56" s="5"/>
      <c r="L56" s="5"/>
      <c r="N56" s="5"/>
      <c r="O56" s="8" t="s">
        <v>240</v>
      </c>
      <c r="P56" s="16">
        <v>8.1000000000000013E-3</v>
      </c>
      <c r="Q56" s="16">
        <v>1.2199999999999999E-2</v>
      </c>
      <c r="R56" s="16">
        <v>1.9900000000000001E-2</v>
      </c>
    </row>
    <row r="57" spans="1:18" s="7" customFormat="1" x14ac:dyDescent="0.25">
      <c r="A57" s="5"/>
      <c r="D57" s="9"/>
      <c r="E57" s="10"/>
      <c r="G57" s="8"/>
      <c r="J57" s="5"/>
      <c r="K57" s="5"/>
      <c r="L57" s="5"/>
      <c r="N57" s="5"/>
      <c r="O57" s="8" t="s">
        <v>241</v>
      </c>
      <c r="P57" s="16">
        <v>1.46E-2</v>
      </c>
      <c r="Q57" s="16">
        <v>2.3199999999999998E-2</v>
      </c>
      <c r="R57" s="16">
        <v>3.1600000000000003E-2</v>
      </c>
    </row>
    <row r="58" spans="1:18" s="7" customFormat="1" x14ac:dyDescent="0.25">
      <c r="K58" s="5"/>
      <c r="L58" s="5"/>
      <c r="N58" s="5"/>
      <c r="O58" s="8" t="s">
        <v>242</v>
      </c>
      <c r="P58" s="16">
        <v>9.3999999999999986E-3</v>
      </c>
      <c r="Q58" s="16">
        <v>1.0200000000000001E-2</v>
      </c>
      <c r="R58" s="16">
        <v>1.3300000000000001E-2</v>
      </c>
    </row>
    <row r="59" spans="1:18" s="7" customFormat="1" x14ac:dyDescent="0.25">
      <c r="K59" s="5"/>
      <c r="L59" s="5"/>
      <c r="N59" s="5"/>
      <c r="O59" s="8" t="s">
        <v>15</v>
      </c>
      <c r="P59" s="16">
        <v>7.1399999999999991E-2</v>
      </c>
      <c r="Q59" s="16">
        <v>8.4000000000000005E-2</v>
      </c>
      <c r="R59" s="16">
        <v>0.1043</v>
      </c>
    </row>
    <row r="60" spans="1:18" s="7" customFormat="1" x14ac:dyDescent="0.25">
      <c r="K60" s="5"/>
      <c r="L60" s="5"/>
      <c r="N60" s="5"/>
      <c r="O60" s="8" t="s">
        <v>243</v>
      </c>
      <c r="P60" s="16">
        <v>3.6499999999999998E-2</v>
      </c>
      <c r="Q60" s="16">
        <v>3.6499999999999998E-2</v>
      </c>
      <c r="R60" s="16">
        <v>3.6499999999999998E-2</v>
      </c>
    </row>
    <row r="61" spans="1:18" s="7" customFormat="1" x14ac:dyDescent="0.25">
      <c r="A61" s="5"/>
      <c r="D61" s="9"/>
      <c r="E61" s="10"/>
      <c r="G61" s="8"/>
      <c r="J61" s="5"/>
      <c r="K61" s="5"/>
      <c r="L61" s="5"/>
      <c r="N61" s="5"/>
      <c r="O61" s="8" t="s">
        <v>244</v>
      </c>
      <c r="P61" s="16">
        <v>0</v>
      </c>
      <c r="Q61" s="16">
        <v>2.5000000000000001E-2</v>
      </c>
      <c r="R61" s="16">
        <v>0.05</v>
      </c>
    </row>
    <row r="62" spans="1:18" s="7" customFormat="1" x14ac:dyDescent="0.25">
      <c r="A62" s="5"/>
      <c r="D62" s="9"/>
      <c r="E62" s="10"/>
      <c r="G62" s="8"/>
      <c r="J62" s="5"/>
      <c r="K62" s="5"/>
      <c r="L62" s="5"/>
      <c r="N62" s="5"/>
      <c r="O62" s="8" t="s">
        <v>245</v>
      </c>
      <c r="P62" s="16">
        <v>0</v>
      </c>
      <c r="Q62" s="16">
        <v>4.4999999999999998E-2</v>
      </c>
      <c r="R62" s="16">
        <v>4.4999999999999998E-2</v>
      </c>
    </row>
    <row r="63" spans="1:18" s="7" customFormat="1" x14ac:dyDescent="0.25">
      <c r="A63" s="5"/>
      <c r="D63" s="9"/>
      <c r="E63" s="10"/>
      <c r="G63" s="8"/>
      <c r="J63" s="5"/>
      <c r="K63" s="5"/>
      <c r="L63" s="5"/>
      <c r="N63" s="5"/>
      <c r="O63" s="37" t="s">
        <v>308</v>
      </c>
      <c r="P63" s="16">
        <v>0.22800000000000001</v>
      </c>
      <c r="Q63" s="16">
        <v>0.27479999999999999</v>
      </c>
      <c r="R63" s="16">
        <v>0.3095</v>
      </c>
    </row>
    <row r="64" spans="1:18" s="7" customFormat="1" x14ac:dyDescent="0.25">
      <c r="A64" s="5"/>
      <c r="D64" s="9"/>
      <c r="E64" s="10"/>
      <c r="G64" s="8"/>
      <c r="J64" s="5"/>
      <c r="K64" s="5"/>
      <c r="L64" s="5"/>
      <c r="N64" s="5"/>
    </row>
    <row r="65" spans="1:18" s="7" customFormat="1" x14ac:dyDescent="0.25">
      <c r="A65" s="5"/>
      <c r="D65" s="9"/>
      <c r="E65" s="10"/>
      <c r="G65" s="8"/>
      <c r="J65" s="5"/>
      <c r="K65" s="5"/>
      <c r="L65" s="5"/>
      <c r="N65" s="5"/>
      <c r="P65" s="17" t="s">
        <v>259</v>
      </c>
      <c r="Q65" s="17"/>
      <c r="R65" s="17"/>
    </row>
    <row r="66" spans="1:18" s="7" customFormat="1" x14ac:dyDescent="0.25">
      <c r="A66" s="5"/>
      <c r="C66" s="7" t="str">
        <f t="array" ref="C66:F73">IF(A9=K3,Predial,IF(A9=K4,Asfalto,IF(A9=K5,Agua,IF(A9=K6,Eletricidade,IF(A9=K7,Fluvial,IF(A9=K8,Cotacao,IF(A9=K9,CompraDireta)))))))</f>
        <v>AC</v>
      </c>
      <c r="D66" s="9">
        <v>0.03</v>
      </c>
      <c r="E66" s="10">
        <v>0.04</v>
      </c>
      <c r="F66" s="7">
        <v>5.5E-2</v>
      </c>
      <c r="G66" s="8"/>
      <c r="J66" s="5"/>
      <c r="K66" s="5"/>
      <c r="L66" s="5"/>
      <c r="N66" s="5"/>
      <c r="P66" s="7" t="s">
        <v>252</v>
      </c>
      <c r="Q66" s="7" t="s">
        <v>253</v>
      </c>
      <c r="R66" s="7" t="s">
        <v>254</v>
      </c>
    </row>
    <row r="67" spans="1:18" s="7" customFormat="1" x14ac:dyDescent="0.25">
      <c r="A67" s="5"/>
      <c r="C67" s="7" t="str">
        <v>SG</v>
      </c>
      <c r="D67" s="9">
        <v>8.0000000000000002E-3</v>
      </c>
      <c r="E67" s="10">
        <v>8.0000000000000002E-3</v>
      </c>
      <c r="F67" s="7">
        <v>0.01</v>
      </c>
      <c r="G67" s="8"/>
      <c r="J67" s="5"/>
      <c r="K67" s="5"/>
      <c r="L67" s="5"/>
      <c r="N67" s="5"/>
      <c r="O67" s="8" t="s">
        <v>239</v>
      </c>
      <c r="P67" s="16">
        <v>1.4999999999999999E-2</v>
      </c>
      <c r="Q67" s="16">
        <v>3.4500000000000003E-2</v>
      </c>
      <c r="R67" s="16">
        <v>4.4900000000000002E-2</v>
      </c>
    </row>
    <row r="68" spans="1:18" s="7" customFormat="1" x14ac:dyDescent="0.25">
      <c r="A68" s="5"/>
      <c r="C68" s="7" t="str">
        <v>R</v>
      </c>
      <c r="D68" s="9">
        <v>9.7000000000000003E-3</v>
      </c>
      <c r="E68" s="10">
        <v>1.2699999999999999E-2</v>
      </c>
      <c r="F68" s="7">
        <v>1.2699999999999999E-2</v>
      </c>
      <c r="G68" s="8"/>
      <c r="J68" s="5"/>
      <c r="K68" s="5"/>
      <c r="L68" s="5"/>
      <c r="N68" s="5"/>
      <c r="O68" s="8" t="s">
        <v>240</v>
      </c>
      <c r="P68" s="16">
        <v>3.0000000000000001E-3</v>
      </c>
      <c r="Q68" s="16">
        <v>4.7999999999999996E-3</v>
      </c>
      <c r="R68" s="16">
        <v>8.199999999999999E-3</v>
      </c>
    </row>
    <row r="69" spans="1:18" s="7" customFormat="1" x14ac:dyDescent="0.25">
      <c r="A69" s="5"/>
      <c r="C69" s="7" t="str">
        <v>DF</v>
      </c>
      <c r="D69" s="9">
        <v>5.8999999999999999E-3</v>
      </c>
      <c r="E69" s="10">
        <v>1.23E-2</v>
      </c>
      <c r="F69" s="7">
        <v>1.3899999999999999E-2</v>
      </c>
      <c r="G69" s="8"/>
      <c r="J69" s="5"/>
      <c r="K69" s="5"/>
      <c r="L69" s="5"/>
      <c r="N69" s="5"/>
      <c r="O69" s="8" t="s">
        <v>241</v>
      </c>
      <c r="P69" s="16">
        <v>5.6000000000000008E-3</v>
      </c>
      <c r="Q69" s="16">
        <v>8.5000000000000006E-3</v>
      </c>
      <c r="R69" s="16">
        <v>8.8999999999999999E-3</v>
      </c>
    </row>
    <row r="70" spans="1:18" s="7" customFormat="1" x14ac:dyDescent="0.25">
      <c r="A70" s="5"/>
      <c r="C70" s="7" t="str">
        <v>L</v>
      </c>
      <c r="D70" s="9">
        <v>6.1600000000000002E-2</v>
      </c>
      <c r="E70" s="10">
        <v>7.400000000000001E-2</v>
      </c>
      <c r="F70" s="7">
        <v>8.9600000000000013E-2</v>
      </c>
      <c r="G70" s="8"/>
      <c r="J70" s="5"/>
      <c r="K70" s="5"/>
      <c r="L70" s="5"/>
      <c r="N70" s="5"/>
      <c r="O70" s="8" t="s">
        <v>242</v>
      </c>
      <c r="P70" s="16">
        <v>8.5000000000000006E-3</v>
      </c>
      <c r="Q70" s="16">
        <v>8.5000000000000006E-3</v>
      </c>
      <c r="R70" s="16">
        <v>1.11E-2</v>
      </c>
    </row>
    <row r="71" spans="1:18" s="7" customFormat="1" x14ac:dyDescent="0.25">
      <c r="A71" s="5"/>
      <c r="C71" s="7" t="str">
        <v>CP</v>
      </c>
      <c r="D71" s="9">
        <v>3.6499999999999998E-2</v>
      </c>
      <c r="E71" s="10">
        <v>3.6499999999999998E-2</v>
      </c>
      <c r="F71" s="7">
        <v>3.6499999999999998E-2</v>
      </c>
      <c r="G71" s="8"/>
      <c r="J71" s="5"/>
      <c r="K71" s="5"/>
      <c r="L71" s="5"/>
      <c r="N71" s="5"/>
      <c r="O71" s="8" t="s">
        <v>15</v>
      </c>
      <c r="P71" s="16">
        <v>3.5000000000000003E-2</v>
      </c>
      <c r="Q71" s="16">
        <v>5.1100000000000007E-2</v>
      </c>
      <c r="R71" s="16">
        <v>6.2199999999999998E-2</v>
      </c>
    </row>
    <row r="72" spans="1:18" s="7" customFormat="1" x14ac:dyDescent="0.25">
      <c r="A72" s="5"/>
      <c r="C72" s="7" t="str">
        <v>ISS</v>
      </c>
      <c r="D72" s="9">
        <v>0</v>
      </c>
      <c r="E72" s="10">
        <v>2.5000000000000001E-2</v>
      </c>
      <c r="F72" s="7">
        <v>0.05</v>
      </c>
      <c r="G72" s="8"/>
      <c r="J72" s="5"/>
      <c r="K72" s="5"/>
      <c r="L72" s="5"/>
      <c r="N72" s="5"/>
      <c r="O72" s="8" t="s">
        <v>243</v>
      </c>
      <c r="P72" s="16">
        <v>3.6499999999999998E-2</v>
      </c>
      <c r="Q72" s="16">
        <v>3.6499999999999998E-2</v>
      </c>
      <c r="R72" s="16">
        <v>3.6499999999999998E-2</v>
      </c>
    </row>
    <row r="73" spans="1:18" s="7" customFormat="1" x14ac:dyDescent="0.25">
      <c r="A73" s="5"/>
      <c r="C73" s="7" t="str">
        <v>CPRB</v>
      </c>
      <c r="D73" s="9">
        <v>0</v>
      </c>
      <c r="E73" s="10">
        <v>4.4999999999999998E-2</v>
      </c>
      <c r="F73" s="7">
        <v>4.4999999999999998E-2</v>
      </c>
      <c r="G73" s="8"/>
      <c r="J73" s="5"/>
      <c r="K73" s="5"/>
      <c r="L73" s="5"/>
      <c r="N73" s="5"/>
      <c r="O73" s="8" t="s">
        <v>244</v>
      </c>
      <c r="P73" s="16">
        <v>0</v>
      </c>
      <c r="Q73" s="16">
        <v>2.5000000000000001E-2</v>
      </c>
      <c r="R73" s="16">
        <v>0.05</v>
      </c>
    </row>
    <row r="74" spans="1:18" s="7" customFormat="1" x14ac:dyDescent="0.25">
      <c r="A74" s="5"/>
      <c r="D74" s="9"/>
      <c r="E74" s="10"/>
      <c r="G74" s="8"/>
      <c r="J74" s="5"/>
      <c r="K74" s="5"/>
      <c r="L74" s="5"/>
      <c r="N74" s="5"/>
      <c r="O74" s="8" t="s">
        <v>245</v>
      </c>
      <c r="P74" s="16">
        <v>0</v>
      </c>
      <c r="Q74" s="16">
        <v>4.4999999999999998E-2</v>
      </c>
      <c r="R74" s="16">
        <v>4.4999999999999998E-2</v>
      </c>
    </row>
    <row r="75" spans="1:18" s="7" customFormat="1" x14ac:dyDescent="0.25">
      <c r="A75" s="5"/>
      <c r="D75" s="9"/>
      <c r="E75" s="10"/>
      <c r="G75" s="8"/>
      <c r="J75" s="5"/>
      <c r="K75" s="5"/>
      <c r="L75" s="5"/>
      <c r="N75" s="5"/>
      <c r="O75" s="37" t="s">
        <v>308</v>
      </c>
      <c r="P75" s="16">
        <v>0.111</v>
      </c>
      <c r="Q75" s="16">
        <v>0.14019999999999999</v>
      </c>
      <c r="R75" s="16">
        <v>0.16800000000000001</v>
      </c>
    </row>
    <row r="76" spans="1:18" s="7" customFormat="1" x14ac:dyDescent="0.25">
      <c r="A76" s="5"/>
      <c r="D76" s="9"/>
      <c r="E76" s="10"/>
      <c r="G76" s="8"/>
      <c r="J76" s="5"/>
      <c r="K76" s="5"/>
      <c r="L76" s="5"/>
      <c r="N76" s="5"/>
    </row>
    <row r="77" spans="1:18" s="7" customFormat="1" x14ac:dyDescent="0.25">
      <c r="A77" s="5"/>
      <c r="D77" s="9"/>
      <c r="E77" s="10"/>
      <c r="G77" s="8"/>
      <c r="J77" s="5"/>
      <c r="K77" s="5"/>
      <c r="L77" s="5"/>
      <c r="N77" s="5"/>
      <c r="P77" s="17" t="s">
        <v>233</v>
      </c>
      <c r="Q77" s="17"/>
      <c r="R77" s="17"/>
    </row>
    <row r="78" spans="1:18" s="7" customFormat="1" x14ac:dyDescent="0.25">
      <c r="A78" s="5"/>
      <c r="D78" s="9"/>
      <c r="E78" s="10"/>
      <c r="G78" s="8"/>
      <c r="J78" s="5"/>
      <c r="K78" s="5"/>
      <c r="L78" s="5"/>
      <c r="N78" s="5"/>
      <c r="P78" s="7" t="s">
        <v>252</v>
      </c>
      <c r="Q78" s="7" t="s">
        <v>253</v>
      </c>
      <c r="R78" s="7" t="s">
        <v>254</v>
      </c>
    </row>
    <row r="79" spans="1:18" s="7" customFormat="1" x14ac:dyDescent="0.25">
      <c r="A79" s="5"/>
      <c r="D79" s="9"/>
      <c r="E79" s="10"/>
      <c r="G79" s="8"/>
      <c r="J79" s="5"/>
      <c r="K79" s="5"/>
      <c r="L79" s="5"/>
      <c r="N79" s="5"/>
      <c r="O79" s="8" t="s">
        <v>239</v>
      </c>
      <c r="P79" s="16" t="s">
        <v>260</v>
      </c>
      <c r="Q79" s="16" t="s">
        <v>260</v>
      </c>
      <c r="R79" s="16" t="s">
        <v>260</v>
      </c>
    </row>
    <row r="80" spans="1:18" s="7" customFormat="1" x14ac:dyDescent="0.25">
      <c r="A80" s="5"/>
      <c r="D80" s="9"/>
      <c r="E80" s="10"/>
      <c r="G80" s="8"/>
      <c r="J80" s="5"/>
      <c r="K80" s="5"/>
      <c r="L80" s="5"/>
      <c r="N80" s="5"/>
      <c r="O80" s="8" t="s">
        <v>240</v>
      </c>
      <c r="P80" s="16" t="s">
        <v>260</v>
      </c>
      <c r="Q80" s="16" t="s">
        <v>260</v>
      </c>
      <c r="R80" s="16" t="s">
        <v>260</v>
      </c>
    </row>
    <row r="81" spans="1:19" s="7" customFormat="1" x14ac:dyDescent="0.25">
      <c r="A81" s="5"/>
      <c r="D81" s="9"/>
      <c r="E81" s="10"/>
      <c r="G81" s="8"/>
      <c r="J81" s="5"/>
      <c r="K81" s="5"/>
      <c r="L81" s="5"/>
      <c r="N81" s="5"/>
      <c r="O81" s="8" t="s">
        <v>241</v>
      </c>
      <c r="P81" s="16" t="s">
        <v>260</v>
      </c>
      <c r="Q81" s="16" t="s">
        <v>260</v>
      </c>
      <c r="R81" s="16" t="s">
        <v>260</v>
      </c>
    </row>
    <row r="82" spans="1:19" s="7" customFormat="1" x14ac:dyDescent="0.25">
      <c r="A82" s="5"/>
      <c r="D82" s="9"/>
      <c r="E82" s="10"/>
      <c r="G82" s="8"/>
      <c r="J82" s="5"/>
      <c r="K82" s="5"/>
      <c r="L82" s="5"/>
      <c r="N82" s="5"/>
      <c r="O82" s="8" t="s">
        <v>242</v>
      </c>
      <c r="P82" s="16" t="s">
        <v>260</v>
      </c>
      <c r="Q82" s="16" t="s">
        <v>260</v>
      </c>
      <c r="R82" s="16" t="s">
        <v>260</v>
      </c>
    </row>
    <row r="83" spans="1:19" s="7" customFormat="1" x14ac:dyDescent="0.25">
      <c r="A83" s="5"/>
      <c r="D83" s="9"/>
      <c r="E83" s="10"/>
      <c r="G83" s="8"/>
      <c r="J83" s="5"/>
      <c r="K83" s="5"/>
      <c r="L83" s="5"/>
      <c r="N83" s="5"/>
      <c r="O83" s="8" t="s">
        <v>15</v>
      </c>
      <c r="P83" s="16" t="s">
        <v>260</v>
      </c>
      <c r="Q83" s="16" t="s">
        <v>260</v>
      </c>
      <c r="R83" s="16" t="s">
        <v>260</v>
      </c>
    </row>
    <row r="84" spans="1:19" s="7" customFormat="1" x14ac:dyDescent="0.25">
      <c r="A84" s="5"/>
      <c r="D84" s="9"/>
      <c r="E84" s="10"/>
      <c r="G84" s="8"/>
      <c r="J84" s="5"/>
      <c r="K84" s="5"/>
      <c r="L84" s="5"/>
      <c r="N84" s="5"/>
      <c r="O84" s="8" t="s">
        <v>243</v>
      </c>
      <c r="P84" s="16">
        <v>3.6499999999999998E-2</v>
      </c>
      <c r="Q84" s="16">
        <v>3.6499999999999998E-2</v>
      </c>
      <c r="R84" s="16">
        <v>3.6499999999999998E-2</v>
      </c>
    </row>
    <row r="85" spans="1:19" s="7" customFormat="1" x14ac:dyDescent="0.25">
      <c r="A85" s="5"/>
      <c r="D85" s="9"/>
      <c r="E85" s="10"/>
      <c r="G85" s="8"/>
      <c r="J85" s="5"/>
      <c r="K85" s="5"/>
      <c r="L85" s="5"/>
      <c r="N85" s="5"/>
      <c r="O85" s="8" t="s">
        <v>244</v>
      </c>
      <c r="P85" s="16">
        <v>0</v>
      </c>
      <c r="Q85" s="16">
        <v>2.5000000000000001E-2</v>
      </c>
      <c r="R85" s="16">
        <v>0.05</v>
      </c>
    </row>
    <row r="86" spans="1:19" s="7" customFormat="1" x14ac:dyDescent="0.25">
      <c r="A86" s="5"/>
      <c r="D86" s="9"/>
      <c r="E86" s="10"/>
      <c r="G86" s="8"/>
      <c r="J86" s="5"/>
      <c r="K86" s="5"/>
      <c r="L86" s="5"/>
      <c r="N86" s="5"/>
      <c r="O86" s="8" t="s">
        <v>245</v>
      </c>
      <c r="P86" s="16">
        <v>0</v>
      </c>
      <c r="Q86" s="16">
        <v>4.4999999999999998E-2</v>
      </c>
      <c r="R86" s="16">
        <v>4.4999999999999998E-2</v>
      </c>
    </row>
    <row r="87" spans="1:19" s="7" customFormat="1" x14ac:dyDescent="0.25">
      <c r="A87" s="5"/>
      <c r="D87" s="9"/>
      <c r="E87" s="10"/>
      <c r="G87" s="8"/>
      <c r="J87" s="5"/>
      <c r="K87" s="5"/>
      <c r="L87" s="5"/>
      <c r="N87" s="5"/>
      <c r="O87" s="37" t="s">
        <v>308</v>
      </c>
      <c r="P87" s="16">
        <v>0</v>
      </c>
      <c r="Q87" s="16">
        <v>0</v>
      </c>
      <c r="R87" s="16">
        <v>0</v>
      </c>
    </row>
    <row r="88" spans="1:19" s="7" customFormat="1" x14ac:dyDescent="0.25">
      <c r="A88" s="5"/>
      <c r="D88" s="9"/>
      <c r="E88" s="10"/>
      <c r="G88" s="8"/>
      <c r="J88" s="5"/>
      <c r="K88" s="5"/>
      <c r="L88" s="5"/>
      <c r="N88" s="5"/>
    </row>
    <row r="89" spans="1:19" s="7" customFormat="1" x14ac:dyDescent="0.25">
      <c r="A89" s="5"/>
      <c r="D89" s="9"/>
      <c r="E89" s="10"/>
      <c r="G89" s="8"/>
      <c r="J89" s="5"/>
      <c r="K89" s="5"/>
      <c r="L89" s="5"/>
      <c r="N89" s="5"/>
    </row>
    <row r="90" spans="1:19" s="7" customFormat="1" x14ac:dyDescent="0.25">
      <c r="A90" s="5"/>
      <c r="D90" s="9"/>
      <c r="E90" s="10"/>
      <c r="G90" s="8"/>
      <c r="J90" s="5"/>
      <c r="K90" s="5"/>
      <c r="L90" s="5"/>
      <c r="N90" s="5"/>
      <c r="O90" s="123" t="s">
        <v>283</v>
      </c>
      <c r="P90" s="123"/>
      <c r="Q90" s="123"/>
      <c r="R90" s="123"/>
    </row>
    <row r="91" spans="1:19" s="7" customFormat="1" x14ac:dyDescent="0.25">
      <c r="A91" s="5"/>
      <c r="D91" s="9"/>
      <c r="E91" s="10"/>
      <c r="G91" s="8"/>
      <c r="J91" s="5"/>
      <c r="K91" s="5"/>
      <c r="L91" s="5"/>
      <c r="N91" s="5"/>
      <c r="O91" s="8" t="s">
        <v>285</v>
      </c>
      <c r="P91" s="16">
        <v>0.84040000000000004</v>
      </c>
      <c r="Q91" s="16">
        <v>0.84040000000000004</v>
      </c>
      <c r="R91" s="16">
        <v>0.84040000000000004</v>
      </c>
      <c r="S91" s="16"/>
    </row>
    <row r="92" spans="1:19" s="7" customFormat="1" x14ac:dyDescent="0.25">
      <c r="A92" s="5"/>
      <c r="D92" s="9"/>
      <c r="E92" s="10"/>
      <c r="G92" s="8"/>
      <c r="J92" s="5"/>
      <c r="K92" s="5"/>
      <c r="L92" s="5"/>
      <c r="N92" s="5"/>
      <c r="O92" s="8" t="s">
        <v>286</v>
      </c>
      <c r="P92" s="16">
        <v>0.3</v>
      </c>
      <c r="Q92" s="16">
        <v>0.3</v>
      </c>
      <c r="R92" s="16">
        <v>0.3</v>
      </c>
    </row>
    <row r="93" spans="1:19" s="7" customFormat="1" x14ac:dyDescent="0.25">
      <c r="A93" s="5"/>
      <c r="D93" s="9"/>
      <c r="E93" s="10"/>
      <c r="G93" s="8"/>
      <c r="J93" s="5"/>
      <c r="K93" s="5"/>
      <c r="L93" s="5"/>
      <c r="N93" s="5"/>
      <c r="O93" s="8" t="s">
        <v>287</v>
      </c>
      <c r="P93" s="16">
        <v>0.12</v>
      </c>
      <c r="Q93" s="16">
        <v>0.12</v>
      </c>
      <c r="R93" s="16">
        <v>0.12</v>
      </c>
    </row>
    <row r="94" spans="1:19" s="7" customFormat="1" x14ac:dyDescent="0.25">
      <c r="A94" s="5"/>
      <c r="D94" s="9"/>
      <c r="E94" s="10"/>
      <c r="G94" s="8"/>
      <c r="J94" s="5"/>
      <c r="K94" s="5"/>
      <c r="L94" s="5"/>
      <c r="N94" s="5"/>
      <c r="O94" s="8" t="s">
        <v>242</v>
      </c>
      <c r="P94" s="16">
        <v>0</v>
      </c>
      <c r="Q94" s="16">
        <v>0</v>
      </c>
      <c r="R94" s="16">
        <v>0</v>
      </c>
    </row>
    <row r="95" spans="1:19" s="7" customFormat="1" x14ac:dyDescent="0.25">
      <c r="A95" s="5"/>
      <c r="D95" s="9"/>
      <c r="E95" s="10"/>
      <c r="G95" s="8"/>
      <c r="J95" s="5"/>
      <c r="K95" s="5"/>
      <c r="L95" s="5"/>
      <c r="N95" s="5"/>
      <c r="O95" s="8" t="s">
        <v>15</v>
      </c>
      <c r="P95" s="16">
        <v>0</v>
      </c>
      <c r="Q95" s="16">
        <v>0</v>
      </c>
      <c r="R95" s="16">
        <v>0</v>
      </c>
    </row>
    <row r="96" spans="1:19" s="7" customFormat="1" x14ac:dyDescent="0.25">
      <c r="A96" s="5"/>
      <c r="D96" s="9"/>
      <c r="E96" s="10"/>
      <c r="G96" s="8"/>
      <c r="J96" s="5"/>
      <c r="K96" s="5"/>
      <c r="L96" s="5"/>
      <c r="N96" s="5"/>
      <c r="O96" s="8" t="s">
        <v>243</v>
      </c>
      <c r="P96" s="16">
        <v>3.6499999999999998E-2</v>
      </c>
      <c r="Q96" s="16">
        <v>3.6499999999999998E-2</v>
      </c>
      <c r="R96" s="16">
        <v>3.6499999999999998E-2</v>
      </c>
    </row>
    <row r="97" spans="1:18" s="7" customFormat="1" x14ac:dyDescent="0.25">
      <c r="A97" s="5"/>
      <c r="D97" s="9"/>
      <c r="E97" s="10"/>
      <c r="G97" s="8"/>
      <c r="J97" s="5"/>
      <c r="K97" s="5"/>
      <c r="L97" s="5"/>
      <c r="N97" s="5"/>
      <c r="O97" s="8" t="s">
        <v>244</v>
      </c>
      <c r="P97" s="16">
        <v>0.03</v>
      </c>
      <c r="Q97" s="16">
        <v>0.03</v>
      </c>
      <c r="R97" s="16">
        <v>0.03</v>
      </c>
    </row>
    <row r="98" spans="1:18" s="7" customFormat="1" x14ac:dyDescent="0.25">
      <c r="A98" s="5"/>
      <c r="D98" s="9"/>
      <c r="E98" s="10"/>
      <c r="G98" s="8"/>
      <c r="J98" s="5"/>
      <c r="K98" s="5"/>
      <c r="L98" s="5"/>
      <c r="N98" s="5"/>
      <c r="O98" s="8" t="s">
        <v>245</v>
      </c>
      <c r="P98" s="16">
        <v>0</v>
      </c>
      <c r="Q98" s="16">
        <v>0</v>
      </c>
      <c r="R98" s="16">
        <v>0</v>
      </c>
    </row>
    <row r="99" spans="1:18" s="7" customFormat="1" x14ac:dyDescent="0.25">
      <c r="A99" s="5"/>
      <c r="D99" s="9"/>
      <c r="E99" s="10"/>
      <c r="G99" s="8"/>
      <c r="J99" s="5"/>
      <c r="K99" s="5"/>
      <c r="L99" s="5"/>
      <c r="N99" s="5"/>
      <c r="O99" s="37" t="s">
        <v>308</v>
      </c>
      <c r="P99" s="16">
        <v>0</v>
      </c>
      <c r="Q99" s="16">
        <v>0</v>
      </c>
      <c r="R99" s="16">
        <v>0</v>
      </c>
    </row>
    <row r="100" spans="1:18" s="7" customFormat="1" x14ac:dyDescent="0.25">
      <c r="A100" s="5"/>
      <c r="D100" s="9"/>
      <c r="E100" s="10"/>
      <c r="G100" s="8"/>
      <c r="J100" s="5"/>
      <c r="K100" s="5"/>
      <c r="L100" s="5"/>
      <c r="N100" s="5"/>
    </row>
    <row r="101" spans="1:18" s="7" customFormat="1" x14ac:dyDescent="0.25">
      <c r="A101" s="5"/>
      <c r="D101" s="9"/>
      <c r="E101" s="10"/>
      <c r="G101" s="8"/>
      <c r="J101" s="5"/>
      <c r="K101" s="5"/>
      <c r="L101" s="5"/>
      <c r="N101" s="5"/>
    </row>
    <row r="102" spans="1:18" s="7" customFormat="1" x14ac:dyDescent="0.25">
      <c r="A102" s="5"/>
      <c r="D102" s="9"/>
      <c r="E102" s="10"/>
      <c r="G102" s="8"/>
      <c r="J102" s="5"/>
      <c r="K102" s="5"/>
      <c r="L102" s="5"/>
      <c r="N102" s="5"/>
    </row>
    <row r="103" spans="1:18" s="7" customFormat="1" x14ac:dyDescent="0.25">
      <c r="A103" s="5"/>
      <c r="D103" s="9"/>
      <c r="E103" s="10"/>
      <c r="G103" s="8"/>
      <c r="J103" s="5"/>
      <c r="K103" s="5"/>
      <c r="L103" s="5"/>
      <c r="N103" s="5"/>
    </row>
    <row r="104" spans="1:18" s="7" customFormat="1" x14ac:dyDescent="0.25">
      <c r="A104" s="5"/>
      <c r="D104" s="9"/>
      <c r="E104" s="10"/>
      <c r="G104" s="8"/>
      <c r="J104" s="5"/>
      <c r="K104" s="5"/>
      <c r="L104" s="5"/>
      <c r="N104" s="5"/>
    </row>
    <row r="105" spans="1:18" s="7" customFormat="1" x14ac:dyDescent="0.25">
      <c r="A105" s="5"/>
      <c r="D105" s="9"/>
      <c r="E105" s="10"/>
      <c r="G105" s="8"/>
      <c r="J105" s="5"/>
      <c r="K105" s="5"/>
      <c r="L105" s="5"/>
      <c r="N105" s="5"/>
    </row>
    <row r="106" spans="1:18" s="7" customFormat="1" x14ac:dyDescent="0.25">
      <c r="A106" s="5"/>
      <c r="D106" s="9"/>
      <c r="E106" s="10"/>
      <c r="G106" s="8"/>
      <c r="J106" s="5"/>
      <c r="K106" s="5"/>
      <c r="L106" s="5"/>
      <c r="N106" s="5"/>
    </row>
    <row r="107" spans="1:18" s="7" customFormat="1" x14ac:dyDescent="0.25">
      <c r="A107" s="5"/>
      <c r="D107" s="9"/>
      <c r="E107" s="10"/>
      <c r="G107" s="8"/>
      <c r="J107" s="5"/>
      <c r="K107" s="5"/>
      <c r="L107" s="5"/>
      <c r="N107" s="5"/>
    </row>
    <row r="108" spans="1:18" s="7" customFormat="1" x14ac:dyDescent="0.25">
      <c r="A108" s="5"/>
      <c r="D108" s="9"/>
      <c r="E108" s="10"/>
      <c r="G108" s="8"/>
      <c r="J108" s="5"/>
      <c r="K108" s="5"/>
      <c r="L108" s="5"/>
      <c r="N108" s="5"/>
    </row>
    <row r="109" spans="1:18" s="7" customFormat="1" x14ac:dyDescent="0.25">
      <c r="A109" s="5"/>
      <c r="D109" s="9"/>
      <c r="E109" s="10"/>
      <c r="G109" s="8"/>
      <c r="J109" s="5"/>
      <c r="K109" s="5"/>
      <c r="L109" s="5"/>
      <c r="N109" s="5"/>
    </row>
    <row r="110" spans="1:18" s="7" customFormat="1" x14ac:dyDescent="0.25">
      <c r="A110" s="5"/>
      <c r="D110" s="9"/>
      <c r="E110" s="10"/>
      <c r="G110" s="8"/>
      <c r="J110" s="5"/>
      <c r="K110" s="5"/>
      <c r="L110" s="5"/>
      <c r="N110" s="5"/>
    </row>
    <row r="111" spans="1:18" s="7" customFormat="1" x14ac:dyDescent="0.25">
      <c r="A111" s="5"/>
      <c r="D111" s="9"/>
      <c r="E111" s="10"/>
      <c r="G111" s="8"/>
      <c r="J111" s="5"/>
      <c r="K111" s="5"/>
      <c r="L111" s="5"/>
      <c r="N111" s="5"/>
    </row>
    <row r="112" spans="1:18" s="7" customFormat="1" x14ac:dyDescent="0.25">
      <c r="A112" s="5"/>
      <c r="D112" s="9"/>
      <c r="E112" s="10"/>
      <c r="G112" s="8"/>
      <c r="J112" s="5"/>
      <c r="K112" s="5"/>
      <c r="L112" s="5"/>
      <c r="N112" s="5"/>
    </row>
    <row r="113" spans="1:14" s="7" customFormat="1" x14ac:dyDescent="0.25">
      <c r="A113" s="5"/>
      <c r="D113" s="9"/>
      <c r="E113" s="10"/>
      <c r="G113" s="8"/>
      <c r="J113" s="5"/>
      <c r="K113" s="5"/>
      <c r="L113" s="5"/>
      <c r="N113" s="5"/>
    </row>
    <row r="114" spans="1:14" s="7" customFormat="1" x14ac:dyDescent="0.25">
      <c r="A114" s="5"/>
      <c r="D114" s="9"/>
      <c r="E114" s="10"/>
      <c r="G114" s="8"/>
      <c r="J114" s="5"/>
      <c r="K114" s="5"/>
      <c r="L114" s="5"/>
      <c r="N114" s="5"/>
    </row>
    <row r="115" spans="1:14" s="7" customFormat="1" x14ac:dyDescent="0.25">
      <c r="A115" s="5"/>
      <c r="D115" s="9"/>
      <c r="E115" s="10"/>
      <c r="G115" s="8"/>
      <c r="J115" s="5"/>
      <c r="K115" s="5"/>
      <c r="L115" s="5"/>
      <c r="N115" s="5"/>
    </row>
    <row r="116" spans="1:14" s="7" customFormat="1" x14ac:dyDescent="0.25">
      <c r="A116" s="5"/>
      <c r="D116" s="9"/>
      <c r="E116" s="10"/>
      <c r="G116" s="8"/>
      <c r="J116" s="5"/>
      <c r="K116" s="5"/>
      <c r="L116" s="5"/>
      <c r="N116" s="5"/>
    </row>
    <row r="117" spans="1:14" s="7" customFormat="1" x14ac:dyDescent="0.25">
      <c r="A117" s="5"/>
      <c r="D117" s="9"/>
      <c r="E117" s="10"/>
      <c r="G117" s="8"/>
      <c r="J117" s="5"/>
      <c r="K117" s="5"/>
      <c r="L117" s="5"/>
      <c r="N117" s="5"/>
    </row>
    <row r="118" spans="1:14" s="7" customFormat="1" x14ac:dyDescent="0.25">
      <c r="A118" s="5"/>
      <c r="D118" s="9"/>
      <c r="E118" s="10"/>
      <c r="G118" s="8"/>
      <c r="J118" s="5"/>
      <c r="K118" s="5"/>
      <c r="L118" s="5"/>
      <c r="N118" s="5"/>
    </row>
    <row r="119" spans="1:14" s="7" customFormat="1" x14ac:dyDescent="0.25">
      <c r="A119" s="5"/>
      <c r="D119" s="9"/>
      <c r="E119" s="10"/>
      <c r="G119" s="8"/>
      <c r="J119" s="5"/>
      <c r="K119" s="5"/>
      <c r="L119" s="5"/>
      <c r="N119" s="5"/>
    </row>
    <row r="120" spans="1:14" s="7" customFormat="1" x14ac:dyDescent="0.25">
      <c r="A120" s="5"/>
      <c r="D120" s="9"/>
      <c r="E120" s="10"/>
      <c r="G120" s="8"/>
      <c r="J120" s="5"/>
      <c r="K120" s="5"/>
      <c r="L120" s="5"/>
      <c r="N120" s="5"/>
    </row>
    <row r="121" spans="1:14" s="7" customFormat="1" x14ac:dyDescent="0.25">
      <c r="A121" s="5"/>
      <c r="D121" s="9"/>
      <c r="E121" s="10"/>
      <c r="G121" s="8"/>
      <c r="J121" s="5"/>
      <c r="K121" s="5"/>
      <c r="L121" s="5"/>
      <c r="N121" s="5"/>
    </row>
    <row r="122" spans="1:14" s="7" customFormat="1" x14ac:dyDescent="0.25">
      <c r="A122" s="5"/>
      <c r="D122" s="9"/>
      <c r="E122" s="10"/>
      <c r="G122" s="8"/>
      <c r="J122" s="5"/>
      <c r="K122" s="5"/>
      <c r="L122" s="5"/>
      <c r="N122" s="5"/>
    </row>
    <row r="123" spans="1:14" s="7" customFormat="1" x14ac:dyDescent="0.25">
      <c r="A123" s="5"/>
      <c r="D123" s="9"/>
      <c r="E123" s="10"/>
      <c r="G123" s="8"/>
      <c r="J123" s="5"/>
      <c r="K123" s="5"/>
      <c r="L123" s="5"/>
      <c r="N123" s="5"/>
    </row>
    <row r="124" spans="1:14" s="7" customFormat="1" x14ac:dyDescent="0.25">
      <c r="A124" s="5"/>
      <c r="D124" s="9"/>
      <c r="E124" s="10"/>
      <c r="G124" s="8"/>
      <c r="J124" s="5"/>
      <c r="K124" s="5"/>
      <c r="L124" s="5"/>
      <c r="N124" s="5"/>
    </row>
    <row r="125" spans="1:14" s="7" customFormat="1" x14ac:dyDescent="0.25">
      <c r="A125" s="5"/>
      <c r="D125" s="9"/>
      <c r="E125" s="10"/>
      <c r="G125" s="8"/>
      <c r="J125" s="5"/>
      <c r="K125" s="5"/>
      <c r="L125" s="5"/>
      <c r="N125" s="5"/>
    </row>
    <row r="126" spans="1:14" s="7" customFormat="1" x14ac:dyDescent="0.25">
      <c r="A126" s="5"/>
      <c r="D126" s="9"/>
      <c r="E126" s="10"/>
      <c r="G126" s="8"/>
      <c r="J126" s="5"/>
      <c r="K126" s="5"/>
      <c r="L126" s="5"/>
      <c r="N126" s="5"/>
    </row>
    <row r="127" spans="1:14" s="7" customFormat="1" x14ac:dyDescent="0.25">
      <c r="A127" s="5"/>
      <c r="D127" s="9"/>
      <c r="E127" s="10"/>
      <c r="G127" s="8"/>
      <c r="J127" s="5"/>
      <c r="K127" s="5"/>
      <c r="L127" s="5"/>
      <c r="N127" s="5"/>
    </row>
    <row r="128" spans="1:14" s="7" customFormat="1" x14ac:dyDescent="0.25">
      <c r="A128" s="5"/>
      <c r="D128" s="9"/>
      <c r="E128" s="10"/>
      <c r="G128" s="8"/>
      <c r="J128" s="5"/>
      <c r="K128" s="5"/>
      <c r="L128" s="5"/>
      <c r="N128" s="5"/>
    </row>
    <row r="129" spans="1:14" s="7" customFormat="1" x14ac:dyDescent="0.25">
      <c r="A129" s="5"/>
      <c r="D129" s="9"/>
      <c r="E129" s="10"/>
      <c r="G129" s="8"/>
      <c r="J129" s="5"/>
      <c r="K129" s="5"/>
      <c r="L129" s="5"/>
      <c r="N129" s="5"/>
    </row>
    <row r="130" spans="1:14" s="7" customFormat="1" x14ac:dyDescent="0.25">
      <c r="A130" s="5"/>
      <c r="D130" s="9"/>
      <c r="E130" s="10"/>
      <c r="G130" s="8"/>
      <c r="J130" s="5"/>
      <c r="K130" s="5"/>
      <c r="L130" s="5"/>
      <c r="N130" s="5"/>
    </row>
    <row r="131" spans="1:14" s="7" customFormat="1" x14ac:dyDescent="0.25">
      <c r="A131" s="5"/>
      <c r="D131" s="9"/>
      <c r="E131" s="10"/>
      <c r="G131" s="8"/>
      <c r="J131" s="5"/>
      <c r="K131" s="5"/>
      <c r="L131" s="5"/>
      <c r="N131" s="5"/>
    </row>
    <row r="132" spans="1:14" s="7" customFormat="1" x14ac:dyDescent="0.25">
      <c r="A132" s="5"/>
      <c r="D132" s="9"/>
      <c r="E132" s="10"/>
      <c r="G132" s="8"/>
      <c r="J132" s="5"/>
      <c r="K132" s="5"/>
      <c r="L132" s="5"/>
      <c r="N132" s="5"/>
    </row>
    <row r="133" spans="1:14" s="7" customFormat="1" x14ac:dyDescent="0.25">
      <c r="A133" s="5"/>
      <c r="D133" s="9"/>
      <c r="E133" s="10"/>
      <c r="G133" s="8"/>
      <c r="J133" s="5"/>
      <c r="K133" s="5"/>
      <c r="L133" s="5"/>
      <c r="N133" s="5"/>
    </row>
    <row r="134" spans="1:14" s="7" customFormat="1" x14ac:dyDescent="0.25">
      <c r="A134" s="5"/>
      <c r="D134" s="9"/>
      <c r="E134" s="10"/>
      <c r="G134" s="8"/>
      <c r="J134" s="5"/>
      <c r="K134" s="5"/>
      <c r="L134" s="5"/>
      <c r="N134" s="5"/>
    </row>
    <row r="135" spans="1:14" s="7" customFormat="1" x14ac:dyDescent="0.25">
      <c r="A135" s="5"/>
      <c r="D135" s="9"/>
      <c r="E135" s="10"/>
      <c r="G135" s="8"/>
      <c r="J135" s="5"/>
      <c r="K135" s="5"/>
      <c r="L135" s="5"/>
      <c r="N135" s="5"/>
    </row>
    <row r="136" spans="1:14" s="7" customFormat="1" x14ac:dyDescent="0.25">
      <c r="A136" s="5"/>
      <c r="D136" s="9"/>
      <c r="E136" s="10"/>
      <c r="G136" s="8"/>
      <c r="J136" s="5"/>
      <c r="K136" s="5"/>
      <c r="L136" s="5"/>
      <c r="N136" s="5"/>
    </row>
    <row r="137" spans="1:14" s="7" customFormat="1" x14ac:dyDescent="0.25">
      <c r="A137" s="5"/>
      <c r="D137" s="9"/>
      <c r="E137" s="10"/>
      <c r="G137" s="8"/>
      <c r="J137" s="5"/>
      <c r="K137" s="5"/>
      <c r="L137" s="5"/>
      <c r="N137" s="5"/>
    </row>
    <row r="138" spans="1:14" s="7" customFormat="1" x14ac:dyDescent="0.25">
      <c r="A138" s="5"/>
      <c r="D138" s="9"/>
      <c r="E138" s="10"/>
      <c r="G138" s="8"/>
      <c r="J138" s="5"/>
      <c r="K138" s="5"/>
      <c r="L138" s="5"/>
      <c r="N138" s="5"/>
    </row>
    <row r="139" spans="1:14" s="7" customFormat="1" x14ac:dyDescent="0.25">
      <c r="A139" s="5"/>
      <c r="D139" s="9"/>
      <c r="E139" s="10"/>
      <c r="G139" s="8"/>
      <c r="J139" s="5"/>
      <c r="K139" s="5"/>
      <c r="L139" s="5"/>
      <c r="N139" s="5"/>
    </row>
    <row r="140" spans="1:14" s="7" customFormat="1" x14ac:dyDescent="0.25">
      <c r="A140" s="5"/>
      <c r="D140" s="9"/>
      <c r="E140" s="10"/>
      <c r="G140" s="8"/>
      <c r="J140" s="5"/>
      <c r="K140" s="5"/>
      <c r="L140" s="5"/>
      <c r="N140" s="5"/>
    </row>
    <row r="141" spans="1:14" s="7" customFormat="1" x14ac:dyDescent="0.25">
      <c r="A141" s="5"/>
      <c r="D141" s="9"/>
      <c r="E141" s="10"/>
      <c r="G141" s="8"/>
      <c r="J141" s="5"/>
      <c r="K141" s="5"/>
      <c r="L141" s="5"/>
      <c r="N141" s="5"/>
    </row>
    <row r="142" spans="1:14" s="7" customFormat="1" x14ac:dyDescent="0.25">
      <c r="A142" s="5"/>
      <c r="D142" s="9"/>
      <c r="E142" s="10"/>
      <c r="G142" s="8"/>
      <c r="J142" s="5"/>
      <c r="K142" s="5"/>
      <c r="L142" s="5"/>
      <c r="N142" s="5"/>
    </row>
    <row r="143" spans="1:14" s="7" customFormat="1" x14ac:dyDescent="0.25">
      <c r="A143" s="5"/>
      <c r="D143" s="9"/>
      <c r="E143" s="10"/>
      <c r="G143" s="8"/>
      <c r="J143" s="5"/>
      <c r="K143" s="5"/>
      <c r="L143" s="5"/>
      <c r="N143" s="5"/>
    </row>
    <row r="144" spans="1:14" s="7" customFormat="1" x14ac:dyDescent="0.25">
      <c r="A144" s="5"/>
      <c r="D144" s="9"/>
      <c r="E144" s="10"/>
      <c r="G144" s="8"/>
      <c r="J144" s="5"/>
      <c r="K144" s="5"/>
      <c r="L144" s="5"/>
      <c r="N144" s="5"/>
    </row>
    <row r="145" spans="1:14" s="7" customFormat="1" x14ac:dyDescent="0.25">
      <c r="A145" s="5"/>
      <c r="D145" s="9"/>
      <c r="E145" s="10"/>
      <c r="G145" s="8"/>
      <c r="J145" s="5"/>
      <c r="K145" s="5"/>
      <c r="L145" s="5"/>
      <c r="N145" s="5"/>
    </row>
    <row r="146" spans="1:14" s="7" customFormat="1" x14ac:dyDescent="0.25">
      <c r="A146" s="5"/>
      <c r="D146" s="9"/>
      <c r="E146" s="10"/>
      <c r="G146" s="8"/>
      <c r="J146" s="5"/>
      <c r="K146" s="5"/>
      <c r="L146" s="5"/>
      <c r="N146" s="5"/>
    </row>
    <row r="147" spans="1:14" s="7" customFormat="1" x14ac:dyDescent="0.25">
      <c r="A147" s="5"/>
      <c r="D147" s="9"/>
      <c r="E147" s="10"/>
      <c r="G147" s="8"/>
      <c r="J147" s="5"/>
      <c r="K147" s="5"/>
      <c r="L147" s="5"/>
      <c r="N147" s="5"/>
    </row>
    <row r="148" spans="1:14" s="7" customFormat="1" x14ac:dyDescent="0.25">
      <c r="A148" s="5"/>
      <c r="D148" s="9"/>
      <c r="E148" s="10"/>
      <c r="G148" s="8"/>
      <c r="J148" s="5"/>
      <c r="K148" s="5"/>
      <c r="L148" s="5"/>
      <c r="N148" s="5"/>
    </row>
    <row r="149" spans="1:14" s="7" customFormat="1" x14ac:dyDescent="0.25">
      <c r="A149" s="5"/>
      <c r="D149" s="9"/>
      <c r="E149" s="10"/>
      <c r="G149" s="8"/>
      <c r="J149" s="5"/>
      <c r="K149" s="5"/>
      <c r="L149" s="5"/>
      <c r="N149" s="5"/>
    </row>
    <row r="150" spans="1:14" s="7" customFormat="1" x14ac:dyDescent="0.25">
      <c r="A150" s="5"/>
      <c r="D150" s="9"/>
      <c r="E150" s="10"/>
      <c r="G150" s="8"/>
      <c r="J150" s="5"/>
      <c r="K150" s="5"/>
      <c r="L150" s="5"/>
      <c r="N150" s="5"/>
    </row>
    <row r="151" spans="1:14" s="7" customFormat="1" x14ac:dyDescent="0.25">
      <c r="A151" s="5"/>
      <c r="D151" s="9"/>
      <c r="E151" s="10"/>
      <c r="G151" s="8"/>
      <c r="J151" s="5"/>
      <c r="K151" s="5"/>
      <c r="L151" s="5"/>
      <c r="N151" s="5"/>
    </row>
    <row r="152" spans="1:14" s="7" customFormat="1" x14ac:dyDescent="0.25">
      <c r="A152" s="5"/>
      <c r="D152" s="9"/>
      <c r="E152" s="10"/>
      <c r="G152" s="8"/>
      <c r="J152" s="5"/>
      <c r="K152" s="5"/>
      <c r="L152" s="5"/>
      <c r="N152" s="5"/>
    </row>
    <row r="153" spans="1:14" s="7" customFormat="1" x14ac:dyDescent="0.25">
      <c r="A153" s="5"/>
      <c r="D153" s="9"/>
      <c r="E153" s="10"/>
      <c r="G153" s="8"/>
      <c r="J153" s="5"/>
      <c r="K153" s="5"/>
      <c r="L153" s="5"/>
      <c r="N153" s="5"/>
    </row>
    <row r="154" spans="1:14" s="7" customFormat="1" x14ac:dyDescent="0.25">
      <c r="A154" s="5"/>
      <c r="D154" s="9"/>
      <c r="E154" s="10"/>
      <c r="G154" s="8"/>
      <c r="J154" s="5"/>
      <c r="K154" s="5"/>
      <c r="L154" s="5"/>
      <c r="N154" s="5"/>
    </row>
    <row r="155" spans="1:14" s="7" customFormat="1" x14ac:dyDescent="0.25">
      <c r="A155" s="5"/>
      <c r="D155" s="9"/>
      <c r="E155" s="10"/>
      <c r="G155" s="8"/>
      <c r="J155" s="5"/>
      <c r="K155" s="5"/>
      <c r="L155" s="5"/>
      <c r="N155" s="5"/>
    </row>
    <row r="156" spans="1:14" s="7" customFormat="1" x14ac:dyDescent="0.25">
      <c r="A156" s="5"/>
      <c r="D156" s="9"/>
      <c r="E156" s="10"/>
      <c r="G156" s="8"/>
      <c r="J156" s="5"/>
      <c r="K156" s="5"/>
      <c r="L156" s="5"/>
      <c r="N156" s="5"/>
    </row>
    <row r="157" spans="1:14" s="7" customFormat="1" x14ac:dyDescent="0.25">
      <c r="A157" s="5"/>
      <c r="D157" s="9"/>
      <c r="E157" s="10"/>
      <c r="G157" s="8"/>
      <c r="J157" s="5"/>
      <c r="K157" s="5"/>
      <c r="L157" s="5"/>
      <c r="N157" s="5"/>
    </row>
    <row r="158" spans="1:14" s="7" customFormat="1" x14ac:dyDescent="0.25">
      <c r="A158" s="5"/>
      <c r="D158" s="9"/>
      <c r="E158" s="10"/>
      <c r="G158" s="8"/>
      <c r="J158" s="5"/>
      <c r="K158" s="5"/>
      <c r="L158" s="5"/>
      <c r="N158" s="5"/>
    </row>
    <row r="159" spans="1:14" s="7" customFormat="1" x14ac:dyDescent="0.25">
      <c r="A159" s="5"/>
      <c r="D159" s="9"/>
      <c r="E159" s="10"/>
      <c r="G159" s="8"/>
      <c r="J159" s="5"/>
      <c r="K159" s="5"/>
      <c r="L159" s="5"/>
      <c r="N159" s="5"/>
    </row>
    <row r="160" spans="1:14" s="7" customFormat="1" x14ac:dyDescent="0.25">
      <c r="A160" s="5"/>
      <c r="D160" s="9"/>
      <c r="E160" s="10"/>
      <c r="G160" s="8"/>
      <c r="J160" s="5"/>
      <c r="K160" s="5"/>
      <c r="L160" s="5"/>
      <c r="N160" s="5"/>
    </row>
    <row r="161" spans="1:14" s="7" customFormat="1" x14ac:dyDescent="0.25">
      <c r="A161" s="5"/>
      <c r="D161" s="9"/>
      <c r="E161" s="10"/>
      <c r="G161" s="8"/>
      <c r="J161" s="5"/>
      <c r="K161" s="5"/>
      <c r="L161" s="5"/>
      <c r="N161" s="5"/>
    </row>
    <row r="162" spans="1:14" s="7" customFormat="1" x14ac:dyDescent="0.25">
      <c r="A162" s="5"/>
      <c r="D162" s="9"/>
      <c r="E162" s="10"/>
      <c r="G162" s="8"/>
      <c r="J162" s="5"/>
      <c r="K162" s="5"/>
      <c r="L162" s="5"/>
      <c r="N162" s="5"/>
    </row>
    <row r="163" spans="1:14" s="7" customFormat="1" x14ac:dyDescent="0.25">
      <c r="A163" s="5"/>
      <c r="D163" s="9"/>
      <c r="E163" s="10"/>
      <c r="G163" s="8"/>
      <c r="J163" s="5"/>
      <c r="K163" s="5"/>
      <c r="L163" s="5"/>
      <c r="N163" s="5"/>
    </row>
    <row r="164" spans="1:14" s="7" customFormat="1" x14ac:dyDescent="0.25">
      <c r="A164" s="5"/>
      <c r="D164" s="9"/>
      <c r="E164" s="10"/>
      <c r="G164" s="8"/>
      <c r="J164" s="5"/>
      <c r="K164" s="5"/>
      <c r="L164" s="5"/>
      <c r="N164" s="5"/>
    </row>
    <row r="165" spans="1:14" s="7" customFormat="1" x14ac:dyDescent="0.25">
      <c r="A165" s="5"/>
      <c r="D165" s="9"/>
      <c r="E165" s="10"/>
      <c r="G165" s="8"/>
      <c r="J165" s="5"/>
      <c r="K165" s="5"/>
      <c r="L165" s="5"/>
      <c r="N165" s="5"/>
    </row>
    <row r="166" spans="1:14" s="7" customFormat="1" x14ac:dyDescent="0.25">
      <c r="A166" s="5"/>
      <c r="D166" s="9"/>
      <c r="E166" s="10"/>
      <c r="G166" s="8"/>
      <c r="J166" s="5"/>
      <c r="K166" s="5"/>
      <c r="L166" s="5"/>
      <c r="N166" s="5"/>
    </row>
    <row r="167" spans="1:14" s="7" customFormat="1" x14ac:dyDescent="0.25">
      <c r="A167" s="5"/>
      <c r="D167" s="9"/>
      <c r="E167" s="10"/>
      <c r="G167" s="8"/>
      <c r="J167" s="5"/>
      <c r="K167" s="5"/>
      <c r="L167" s="5"/>
      <c r="N167" s="5"/>
    </row>
    <row r="168" spans="1:14" s="7" customFormat="1" x14ac:dyDescent="0.25">
      <c r="A168" s="5"/>
      <c r="D168" s="9"/>
      <c r="E168" s="10"/>
      <c r="G168" s="8"/>
      <c r="J168" s="5"/>
      <c r="K168" s="5"/>
      <c r="L168" s="5"/>
      <c r="N168" s="5"/>
    </row>
    <row r="169" spans="1:14" s="7" customFormat="1" x14ac:dyDescent="0.25">
      <c r="A169" s="5"/>
      <c r="D169" s="9"/>
      <c r="E169" s="10"/>
      <c r="G169" s="8"/>
      <c r="J169" s="5"/>
      <c r="K169" s="5"/>
      <c r="L169" s="5"/>
      <c r="N169" s="5"/>
    </row>
    <row r="170" spans="1:14" s="7" customFormat="1" x14ac:dyDescent="0.25">
      <c r="A170" s="5"/>
      <c r="D170" s="9"/>
      <c r="E170" s="10"/>
      <c r="G170" s="8"/>
      <c r="J170" s="5"/>
      <c r="K170" s="5"/>
      <c r="L170" s="5"/>
      <c r="N170" s="5"/>
    </row>
    <row r="171" spans="1:14" s="7" customFormat="1" x14ac:dyDescent="0.25">
      <c r="A171" s="5"/>
      <c r="D171" s="9"/>
      <c r="E171" s="10"/>
      <c r="G171" s="8"/>
      <c r="J171" s="5"/>
      <c r="K171" s="5"/>
      <c r="L171" s="5"/>
      <c r="N171" s="5"/>
    </row>
    <row r="172" spans="1:14" s="7" customFormat="1" x14ac:dyDescent="0.25">
      <c r="A172" s="5"/>
      <c r="D172" s="9"/>
      <c r="E172" s="10"/>
      <c r="G172" s="8"/>
      <c r="J172" s="5"/>
      <c r="K172" s="5"/>
      <c r="L172" s="5"/>
      <c r="N172" s="5"/>
    </row>
    <row r="173" spans="1:14" s="7" customFormat="1" x14ac:dyDescent="0.25">
      <c r="A173" s="5"/>
      <c r="D173" s="9"/>
      <c r="E173" s="10"/>
      <c r="G173" s="8"/>
      <c r="J173" s="5"/>
      <c r="K173" s="5"/>
      <c r="L173" s="5"/>
      <c r="N173" s="5"/>
    </row>
    <row r="174" spans="1:14" s="7" customFormat="1" x14ac:dyDescent="0.25">
      <c r="A174" s="5"/>
      <c r="D174" s="9"/>
      <c r="E174" s="10"/>
      <c r="G174" s="8"/>
      <c r="J174" s="5"/>
      <c r="K174" s="5"/>
      <c r="L174" s="5"/>
      <c r="N174" s="5"/>
    </row>
    <row r="175" spans="1:14" s="7" customFormat="1" x14ac:dyDescent="0.25">
      <c r="A175" s="5"/>
      <c r="D175" s="9"/>
      <c r="E175" s="10"/>
      <c r="G175" s="8"/>
      <c r="J175" s="5"/>
      <c r="K175" s="5"/>
      <c r="L175" s="5"/>
      <c r="N175" s="5"/>
    </row>
    <row r="176" spans="1:14" s="7" customFormat="1" x14ac:dyDescent="0.25">
      <c r="A176" s="5"/>
      <c r="D176" s="9"/>
      <c r="E176" s="10"/>
      <c r="G176" s="8"/>
      <c r="J176" s="5"/>
      <c r="K176" s="5"/>
      <c r="L176" s="5"/>
      <c r="N176" s="5"/>
    </row>
    <row r="177" spans="1:14" s="7" customFormat="1" x14ac:dyDescent="0.25">
      <c r="A177" s="5"/>
      <c r="D177" s="9"/>
      <c r="E177" s="10"/>
      <c r="G177" s="8"/>
      <c r="J177" s="5"/>
      <c r="K177" s="5"/>
      <c r="L177" s="5"/>
      <c r="N177" s="5"/>
    </row>
    <row r="178" spans="1:14" s="7" customFormat="1" x14ac:dyDescent="0.25">
      <c r="A178" s="5"/>
      <c r="D178" s="9"/>
      <c r="E178" s="10"/>
      <c r="G178" s="8"/>
      <c r="J178" s="5"/>
      <c r="K178" s="5"/>
      <c r="L178" s="5"/>
      <c r="N178" s="5"/>
    </row>
    <row r="179" spans="1:14" s="7" customFormat="1" x14ac:dyDescent="0.25">
      <c r="A179" s="5"/>
      <c r="D179" s="9"/>
      <c r="E179" s="10"/>
      <c r="G179" s="8"/>
      <c r="J179" s="5"/>
      <c r="K179" s="5"/>
      <c r="L179" s="5"/>
      <c r="N179" s="5"/>
    </row>
    <row r="180" spans="1:14" s="7" customFormat="1" x14ac:dyDescent="0.25">
      <c r="A180" s="5"/>
      <c r="D180" s="9"/>
      <c r="E180" s="10"/>
      <c r="G180" s="8"/>
      <c r="J180" s="5"/>
      <c r="K180" s="5"/>
      <c r="L180" s="5"/>
      <c r="N180" s="5"/>
    </row>
    <row r="181" spans="1:14" s="7" customFormat="1" x14ac:dyDescent="0.25">
      <c r="A181" s="5"/>
      <c r="D181" s="9"/>
      <c r="E181" s="10"/>
      <c r="G181" s="8"/>
      <c r="J181" s="5"/>
      <c r="K181" s="5"/>
      <c r="L181" s="5"/>
      <c r="N181" s="5"/>
    </row>
    <row r="182" spans="1:14" s="7" customFormat="1" x14ac:dyDescent="0.25">
      <c r="A182" s="5"/>
      <c r="D182" s="9"/>
      <c r="E182" s="10"/>
      <c r="G182" s="8"/>
      <c r="J182" s="5"/>
      <c r="K182" s="5"/>
      <c r="L182" s="5"/>
      <c r="N182" s="5"/>
    </row>
    <row r="183" spans="1:14" s="7" customFormat="1" x14ac:dyDescent="0.25">
      <c r="A183" s="5"/>
      <c r="D183" s="9"/>
      <c r="E183" s="10"/>
      <c r="G183" s="8"/>
      <c r="J183" s="5"/>
      <c r="K183" s="5"/>
      <c r="L183" s="5"/>
      <c r="N183" s="5"/>
    </row>
    <row r="184" spans="1:14" s="7" customFormat="1" x14ac:dyDescent="0.25">
      <c r="A184" s="5"/>
      <c r="D184" s="9"/>
      <c r="E184" s="10"/>
      <c r="G184" s="8"/>
      <c r="J184" s="5"/>
      <c r="K184" s="5"/>
      <c r="L184" s="5"/>
      <c r="N184" s="5"/>
    </row>
    <row r="185" spans="1:14" s="7" customFormat="1" x14ac:dyDescent="0.25">
      <c r="A185" s="5"/>
      <c r="D185" s="9"/>
      <c r="E185" s="10"/>
      <c r="G185" s="8"/>
      <c r="J185" s="5"/>
      <c r="K185" s="5"/>
      <c r="L185" s="5"/>
      <c r="N185" s="5"/>
    </row>
    <row r="186" spans="1:14" s="7" customFormat="1" x14ac:dyDescent="0.25">
      <c r="A186" s="5"/>
      <c r="D186" s="9"/>
      <c r="E186" s="10"/>
      <c r="G186" s="8"/>
      <c r="J186" s="5"/>
      <c r="K186" s="5"/>
      <c r="L186" s="5"/>
      <c r="N186" s="5"/>
    </row>
    <row r="187" spans="1:14" s="7" customFormat="1" x14ac:dyDescent="0.25">
      <c r="A187" s="5"/>
      <c r="D187" s="9"/>
      <c r="E187" s="10"/>
      <c r="G187" s="8"/>
      <c r="J187" s="5"/>
      <c r="K187" s="5"/>
      <c r="L187" s="5"/>
      <c r="N187" s="5"/>
    </row>
    <row r="188" spans="1:14" s="7" customFormat="1" x14ac:dyDescent="0.25">
      <c r="A188" s="5"/>
      <c r="D188" s="9"/>
      <c r="E188" s="10"/>
      <c r="G188" s="8"/>
      <c r="J188" s="5"/>
      <c r="K188" s="5"/>
      <c r="L188" s="5"/>
      <c r="N188" s="5"/>
    </row>
    <row r="189" spans="1:14" s="7" customFormat="1" x14ac:dyDescent="0.25">
      <c r="A189" s="5"/>
      <c r="D189" s="9"/>
      <c r="E189" s="10"/>
      <c r="G189" s="8"/>
      <c r="J189" s="5"/>
      <c r="K189" s="5"/>
      <c r="L189" s="5"/>
      <c r="N189" s="5"/>
    </row>
    <row r="190" spans="1:14" s="7" customFormat="1" x14ac:dyDescent="0.25">
      <c r="A190" s="5"/>
      <c r="D190" s="9"/>
      <c r="E190" s="10"/>
      <c r="G190" s="8"/>
      <c r="J190" s="5"/>
      <c r="K190" s="5"/>
      <c r="L190" s="5"/>
      <c r="N190" s="5"/>
    </row>
    <row r="191" spans="1:14" s="7" customFormat="1" x14ac:dyDescent="0.25">
      <c r="A191" s="5"/>
      <c r="D191" s="9"/>
      <c r="E191" s="10"/>
      <c r="G191" s="8"/>
      <c r="J191" s="5"/>
      <c r="K191" s="5"/>
      <c r="L191" s="5"/>
      <c r="N191" s="5"/>
    </row>
    <row r="192" spans="1:14" s="7" customFormat="1" x14ac:dyDescent="0.25">
      <c r="A192" s="5"/>
      <c r="D192" s="9"/>
      <c r="E192" s="10"/>
      <c r="G192" s="8"/>
      <c r="J192" s="5"/>
      <c r="K192" s="5"/>
      <c r="L192" s="5"/>
      <c r="N192" s="5"/>
    </row>
    <row r="193" spans="1:14" s="7" customFormat="1" x14ac:dyDescent="0.25">
      <c r="A193" s="5"/>
      <c r="D193" s="9"/>
      <c r="E193" s="10"/>
      <c r="G193" s="8"/>
      <c r="J193" s="5"/>
      <c r="K193" s="5"/>
      <c r="L193" s="5"/>
      <c r="N193" s="5"/>
    </row>
    <row r="194" spans="1:14" s="7" customFormat="1" x14ac:dyDescent="0.25">
      <c r="A194" s="5"/>
      <c r="D194" s="9"/>
      <c r="E194" s="10"/>
      <c r="G194" s="8"/>
      <c r="J194" s="5"/>
      <c r="K194" s="5"/>
      <c r="L194" s="5"/>
      <c r="N194" s="5"/>
    </row>
    <row r="195" spans="1:14" s="7" customFormat="1" x14ac:dyDescent="0.25">
      <c r="A195" s="5"/>
      <c r="D195" s="9"/>
      <c r="E195" s="10"/>
      <c r="G195" s="8"/>
      <c r="J195" s="5"/>
      <c r="K195" s="5"/>
      <c r="L195" s="5"/>
      <c r="N195" s="5"/>
    </row>
    <row r="196" spans="1:14" s="7" customFormat="1" x14ac:dyDescent="0.25">
      <c r="A196" s="5"/>
      <c r="D196" s="9"/>
      <c r="E196" s="10"/>
      <c r="G196" s="8"/>
      <c r="J196" s="5"/>
      <c r="K196" s="5"/>
      <c r="L196" s="5"/>
      <c r="N196" s="5"/>
    </row>
    <row r="197" spans="1:14" s="7" customFormat="1" x14ac:dyDescent="0.25">
      <c r="A197" s="5"/>
      <c r="D197" s="9"/>
      <c r="E197" s="10"/>
      <c r="G197" s="8"/>
      <c r="J197" s="5"/>
      <c r="K197" s="5"/>
      <c r="L197" s="5"/>
      <c r="N197" s="5"/>
    </row>
    <row r="198" spans="1:14" s="7" customFormat="1" x14ac:dyDescent="0.25">
      <c r="A198" s="5"/>
      <c r="D198" s="9"/>
      <c r="E198" s="10"/>
      <c r="G198" s="8"/>
      <c r="J198" s="5"/>
      <c r="K198" s="5"/>
      <c r="L198" s="5"/>
      <c r="N198" s="5"/>
    </row>
    <row r="199" spans="1:14" s="7" customFormat="1" x14ac:dyDescent="0.25">
      <c r="A199" s="5"/>
      <c r="D199" s="9"/>
      <c r="E199" s="10"/>
      <c r="G199" s="8"/>
      <c r="J199" s="5"/>
      <c r="K199" s="5"/>
      <c r="L199" s="5"/>
      <c r="N199" s="5"/>
    </row>
    <row r="200" spans="1:14" s="7" customFormat="1" x14ac:dyDescent="0.25">
      <c r="A200" s="5"/>
      <c r="D200" s="9"/>
      <c r="E200" s="10"/>
      <c r="G200" s="8"/>
      <c r="J200" s="5"/>
      <c r="K200" s="5"/>
      <c r="L200" s="5"/>
      <c r="N200" s="5"/>
    </row>
    <row r="201" spans="1:14" s="7" customFormat="1" x14ac:dyDescent="0.25">
      <c r="A201" s="5"/>
      <c r="D201" s="9"/>
      <c r="E201" s="10"/>
      <c r="G201" s="8"/>
      <c r="J201" s="5"/>
      <c r="K201" s="5"/>
      <c r="L201" s="5"/>
      <c r="N201" s="5"/>
    </row>
    <row r="202" spans="1:14" s="7" customFormat="1" x14ac:dyDescent="0.25">
      <c r="A202" s="5"/>
      <c r="D202" s="9"/>
      <c r="E202" s="10"/>
      <c r="G202" s="8"/>
      <c r="J202" s="5"/>
      <c r="K202" s="5"/>
      <c r="L202" s="5"/>
      <c r="N202" s="5"/>
    </row>
    <row r="203" spans="1:14" s="7" customFormat="1" x14ac:dyDescent="0.25">
      <c r="A203" s="5"/>
      <c r="D203" s="9"/>
      <c r="E203" s="10"/>
      <c r="G203" s="8"/>
      <c r="J203" s="5"/>
      <c r="K203" s="5"/>
      <c r="L203" s="5"/>
      <c r="N203" s="5"/>
    </row>
    <row r="204" spans="1:14" s="7" customFormat="1" x14ac:dyDescent="0.25">
      <c r="A204" s="5"/>
      <c r="D204" s="9"/>
      <c r="E204" s="10"/>
      <c r="G204" s="8"/>
      <c r="J204" s="5"/>
      <c r="K204" s="5"/>
      <c r="L204" s="5"/>
      <c r="N204" s="5"/>
    </row>
    <row r="205" spans="1:14" s="7" customFormat="1" x14ac:dyDescent="0.25">
      <c r="A205" s="5"/>
      <c r="D205" s="9"/>
      <c r="E205" s="10"/>
      <c r="G205" s="8"/>
      <c r="J205" s="5"/>
      <c r="K205" s="5"/>
      <c r="L205" s="5"/>
      <c r="N205" s="5"/>
    </row>
    <row r="206" spans="1:14" s="7" customFormat="1" x14ac:dyDescent="0.25">
      <c r="A206" s="5"/>
      <c r="D206" s="9"/>
      <c r="E206" s="10"/>
      <c r="G206" s="8"/>
      <c r="J206" s="5"/>
      <c r="K206" s="5"/>
      <c r="L206" s="5"/>
      <c r="N206" s="5"/>
    </row>
    <row r="207" spans="1:14" s="7" customFormat="1" x14ac:dyDescent="0.25">
      <c r="A207" s="5"/>
      <c r="D207" s="9"/>
      <c r="E207" s="10"/>
      <c r="G207" s="8"/>
      <c r="J207" s="5"/>
      <c r="K207" s="5"/>
      <c r="L207" s="5"/>
      <c r="N207" s="5"/>
    </row>
    <row r="208" spans="1:14" s="7" customFormat="1" x14ac:dyDescent="0.25">
      <c r="A208" s="5"/>
      <c r="D208" s="9"/>
      <c r="E208" s="10"/>
      <c r="G208" s="8"/>
      <c r="J208" s="5"/>
      <c r="K208" s="5"/>
      <c r="L208" s="5"/>
      <c r="N208" s="5"/>
    </row>
    <row r="209" spans="1:14" s="7" customFormat="1" x14ac:dyDescent="0.25">
      <c r="A209" s="5"/>
      <c r="D209" s="9"/>
      <c r="E209" s="10"/>
      <c r="G209" s="8"/>
      <c r="J209" s="5"/>
      <c r="K209" s="5"/>
      <c r="L209" s="5"/>
      <c r="N209" s="5"/>
    </row>
    <row r="210" spans="1:14" s="7" customFormat="1" x14ac:dyDescent="0.25">
      <c r="A210" s="5"/>
      <c r="D210" s="9"/>
      <c r="E210" s="10"/>
      <c r="G210" s="8"/>
      <c r="J210" s="5"/>
      <c r="K210" s="5"/>
      <c r="L210" s="5"/>
      <c r="N210" s="5"/>
    </row>
    <row r="211" spans="1:14" s="7" customFormat="1" x14ac:dyDescent="0.25">
      <c r="A211" s="5"/>
      <c r="D211" s="9"/>
      <c r="E211" s="10"/>
      <c r="G211" s="8"/>
      <c r="J211" s="5"/>
      <c r="K211" s="5"/>
      <c r="L211" s="5"/>
      <c r="N211" s="5"/>
    </row>
    <row r="212" spans="1:14" s="7" customFormat="1" x14ac:dyDescent="0.25">
      <c r="A212" s="5"/>
      <c r="D212" s="9"/>
      <c r="E212" s="10"/>
      <c r="G212" s="8"/>
      <c r="J212" s="5"/>
      <c r="K212" s="5"/>
      <c r="L212" s="5"/>
      <c r="N212" s="5"/>
    </row>
    <row r="213" spans="1:14" s="7" customFormat="1" x14ac:dyDescent="0.25">
      <c r="A213" s="5"/>
      <c r="D213" s="9"/>
      <c r="E213" s="10"/>
      <c r="G213" s="8"/>
      <c r="J213" s="5"/>
      <c r="K213" s="5"/>
      <c r="L213" s="5"/>
      <c r="N213" s="5"/>
    </row>
    <row r="214" spans="1:14" s="7" customFormat="1" x14ac:dyDescent="0.25">
      <c r="A214" s="5"/>
      <c r="D214" s="9"/>
      <c r="E214" s="10"/>
      <c r="G214" s="8"/>
      <c r="J214" s="5"/>
      <c r="K214" s="5"/>
      <c r="L214" s="5"/>
      <c r="N214" s="5"/>
    </row>
    <row r="215" spans="1:14" s="7" customFormat="1" x14ac:dyDescent="0.25">
      <c r="A215" s="5"/>
      <c r="D215" s="9"/>
      <c r="E215" s="10"/>
      <c r="G215" s="8"/>
      <c r="J215" s="5"/>
      <c r="K215" s="5"/>
      <c r="L215" s="5"/>
      <c r="N215" s="5"/>
    </row>
    <row r="216" spans="1:14" s="7" customFormat="1" x14ac:dyDescent="0.25">
      <c r="A216" s="5"/>
      <c r="D216" s="9"/>
      <c r="E216" s="10"/>
      <c r="G216" s="8"/>
      <c r="J216" s="5"/>
      <c r="K216" s="5"/>
      <c r="L216" s="5"/>
      <c r="N216" s="5"/>
    </row>
    <row r="217" spans="1:14" s="7" customFormat="1" x14ac:dyDescent="0.25">
      <c r="A217" s="5"/>
      <c r="D217" s="9"/>
      <c r="E217" s="10"/>
      <c r="G217" s="8"/>
      <c r="J217" s="5"/>
      <c r="K217" s="5"/>
      <c r="L217" s="5"/>
      <c r="N217" s="5"/>
    </row>
    <row r="218" spans="1:14" s="7" customFormat="1" x14ac:dyDescent="0.25">
      <c r="A218" s="5"/>
      <c r="D218" s="9"/>
      <c r="E218" s="10"/>
      <c r="G218" s="8"/>
      <c r="J218" s="5"/>
      <c r="K218" s="5"/>
      <c r="L218" s="5"/>
      <c r="N218" s="5"/>
    </row>
    <row r="219" spans="1:14" s="7" customFormat="1" x14ac:dyDescent="0.25">
      <c r="A219" s="5"/>
      <c r="D219" s="9"/>
      <c r="E219" s="10"/>
      <c r="G219" s="8"/>
      <c r="J219" s="5"/>
      <c r="K219" s="5"/>
      <c r="L219" s="5"/>
      <c r="N219" s="5"/>
    </row>
    <row r="220" spans="1:14" s="7" customFormat="1" x14ac:dyDescent="0.25">
      <c r="A220" s="5"/>
      <c r="D220" s="9"/>
      <c r="E220" s="10"/>
      <c r="G220" s="8"/>
      <c r="J220" s="5"/>
      <c r="K220" s="5"/>
      <c r="L220" s="5"/>
      <c r="N220" s="5"/>
    </row>
    <row r="221" spans="1:14" s="7" customFormat="1" x14ac:dyDescent="0.25">
      <c r="A221" s="5"/>
      <c r="D221" s="9"/>
      <c r="E221" s="10"/>
      <c r="G221" s="8"/>
      <c r="J221" s="5"/>
      <c r="K221" s="5"/>
      <c r="L221" s="5"/>
      <c r="N221" s="5"/>
    </row>
    <row r="222" spans="1:14" s="7" customFormat="1" x14ac:dyDescent="0.25">
      <c r="A222" s="5"/>
      <c r="D222" s="9"/>
      <c r="E222" s="10"/>
      <c r="G222" s="8"/>
      <c r="J222" s="5"/>
      <c r="K222" s="5"/>
      <c r="L222" s="5"/>
      <c r="N222" s="5"/>
    </row>
    <row r="223" spans="1:14" s="7" customFormat="1" x14ac:dyDescent="0.25">
      <c r="A223" s="5"/>
      <c r="D223" s="9"/>
      <c r="E223" s="10"/>
      <c r="G223" s="8"/>
      <c r="J223" s="5"/>
      <c r="K223" s="5"/>
      <c r="L223" s="5"/>
      <c r="N223" s="5"/>
    </row>
    <row r="224" spans="1:14" s="7" customFormat="1" x14ac:dyDescent="0.25">
      <c r="A224" s="5"/>
      <c r="D224" s="9"/>
      <c r="E224" s="10"/>
      <c r="G224" s="8"/>
      <c r="J224" s="5"/>
      <c r="K224" s="5"/>
      <c r="L224" s="5"/>
      <c r="N224" s="5"/>
    </row>
    <row r="225" spans="1:14" s="7" customFormat="1" x14ac:dyDescent="0.25">
      <c r="A225" s="5"/>
      <c r="D225" s="9"/>
      <c r="E225" s="10"/>
      <c r="G225" s="8"/>
      <c r="J225" s="5"/>
      <c r="K225" s="5"/>
      <c r="L225" s="5"/>
      <c r="N225" s="5"/>
    </row>
    <row r="226" spans="1:14" s="7" customFormat="1" x14ac:dyDescent="0.25">
      <c r="A226" s="5"/>
      <c r="D226" s="9"/>
      <c r="E226" s="10"/>
      <c r="G226" s="8"/>
      <c r="J226" s="5"/>
      <c r="K226" s="5"/>
      <c r="L226" s="5"/>
      <c r="N226" s="5"/>
    </row>
    <row r="227" spans="1:14" s="7" customFormat="1" x14ac:dyDescent="0.25">
      <c r="A227" s="5"/>
      <c r="D227" s="9"/>
      <c r="E227" s="10"/>
      <c r="G227" s="8"/>
      <c r="J227" s="5"/>
      <c r="K227" s="5"/>
      <c r="L227" s="5"/>
      <c r="N227" s="5"/>
    </row>
    <row r="228" spans="1:14" s="7" customFormat="1" x14ac:dyDescent="0.25">
      <c r="A228" s="5"/>
      <c r="D228" s="9"/>
      <c r="E228" s="10"/>
      <c r="G228" s="8"/>
      <c r="J228" s="5"/>
      <c r="K228" s="5"/>
      <c r="L228" s="5"/>
      <c r="N228" s="5"/>
    </row>
    <row r="229" spans="1:14" s="7" customFormat="1" x14ac:dyDescent="0.25">
      <c r="A229" s="5"/>
      <c r="D229" s="9"/>
      <c r="E229" s="10"/>
      <c r="G229" s="8"/>
      <c r="J229" s="5"/>
      <c r="K229" s="5"/>
      <c r="L229" s="5"/>
      <c r="N229" s="5"/>
    </row>
    <row r="230" spans="1:14" s="7" customFormat="1" x14ac:dyDescent="0.25">
      <c r="A230" s="5"/>
      <c r="D230" s="9"/>
      <c r="E230" s="10"/>
      <c r="G230" s="8"/>
      <c r="J230" s="5"/>
      <c r="K230" s="5"/>
      <c r="L230" s="5"/>
      <c r="N230" s="5"/>
    </row>
    <row r="231" spans="1:14" s="7" customFormat="1" x14ac:dyDescent="0.25">
      <c r="A231" s="5"/>
      <c r="D231" s="9"/>
      <c r="E231" s="10"/>
      <c r="G231" s="8"/>
      <c r="J231" s="5"/>
      <c r="K231" s="5"/>
      <c r="L231" s="5"/>
      <c r="N231" s="5"/>
    </row>
    <row r="232" spans="1:14" s="7" customFormat="1" x14ac:dyDescent="0.25">
      <c r="A232" s="5"/>
      <c r="D232" s="9"/>
      <c r="E232" s="10"/>
      <c r="G232" s="8"/>
      <c r="J232" s="5"/>
      <c r="K232" s="5"/>
      <c r="L232" s="5"/>
      <c r="N232" s="5"/>
    </row>
    <row r="233" spans="1:14" s="7" customFormat="1" x14ac:dyDescent="0.25">
      <c r="A233" s="5"/>
      <c r="D233" s="9"/>
      <c r="E233" s="10"/>
      <c r="G233" s="8"/>
      <c r="J233" s="5"/>
      <c r="K233" s="5"/>
      <c r="L233" s="5"/>
      <c r="N233" s="5"/>
    </row>
    <row r="234" spans="1:14" s="7" customFormat="1" x14ac:dyDescent="0.25">
      <c r="A234" s="5"/>
      <c r="D234" s="9"/>
      <c r="E234" s="10"/>
      <c r="G234" s="8"/>
      <c r="J234" s="5"/>
      <c r="K234" s="5"/>
      <c r="L234" s="5"/>
      <c r="N234" s="5"/>
    </row>
    <row r="235" spans="1:14" s="7" customFormat="1" x14ac:dyDescent="0.25">
      <c r="A235" s="5"/>
      <c r="D235" s="9"/>
      <c r="E235" s="10"/>
      <c r="G235" s="8"/>
      <c r="J235" s="5"/>
      <c r="K235" s="5"/>
      <c r="L235" s="5"/>
      <c r="N235" s="5"/>
    </row>
    <row r="236" spans="1:14" s="7" customFormat="1" x14ac:dyDescent="0.25">
      <c r="A236" s="5"/>
      <c r="D236" s="9"/>
      <c r="E236" s="10"/>
      <c r="G236" s="8"/>
      <c r="J236" s="5"/>
      <c r="K236" s="5"/>
      <c r="L236" s="5"/>
      <c r="N236" s="5"/>
    </row>
    <row r="237" spans="1:14" s="7" customFormat="1" x14ac:dyDescent="0.25">
      <c r="A237" s="5"/>
      <c r="D237" s="9"/>
      <c r="E237" s="10"/>
      <c r="G237" s="8"/>
      <c r="J237" s="5"/>
      <c r="K237" s="5"/>
      <c r="L237" s="5"/>
      <c r="N237" s="5"/>
    </row>
    <row r="238" spans="1:14" s="7" customFormat="1" x14ac:dyDescent="0.25">
      <c r="A238" s="5"/>
      <c r="D238" s="9"/>
      <c r="E238" s="10"/>
      <c r="G238" s="8"/>
      <c r="J238" s="5"/>
      <c r="K238" s="5"/>
      <c r="L238" s="5"/>
      <c r="N238" s="5"/>
    </row>
    <row r="239" spans="1:14" s="7" customFormat="1" x14ac:dyDescent="0.25">
      <c r="A239" s="5"/>
      <c r="D239" s="9"/>
      <c r="E239" s="10"/>
      <c r="G239" s="8"/>
      <c r="J239" s="5"/>
      <c r="K239" s="5"/>
      <c r="L239" s="5"/>
      <c r="N239" s="5"/>
    </row>
    <row r="240" spans="1:14" s="7" customFormat="1" x14ac:dyDescent="0.25">
      <c r="A240" s="5"/>
      <c r="D240" s="9"/>
      <c r="E240" s="10"/>
      <c r="G240" s="8"/>
      <c r="J240" s="5"/>
      <c r="K240" s="5"/>
      <c r="L240" s="5"/>
      <c r="N240" s="5"/>
    </row>
    <row r="241" spans="1:14" s="7" customFormat="1" x14ac:dyDescent="0.25">
      <c r="A241" s="5"/>
      <c r="D241" s="9"/>
      <c r="E241" s="10"/>
      <c r="G241" s="8"/>
      <c r="J241" s="5"/>
      <c r="K241" s="5"/>
      <c r="L241" s="5"/>
      <c r="N241" s="5"/>
    </row>
    <row r="242" spans="1:14" s="7" customFormat="1" x14ac:dyDescent="0.25">
      <c r="A242" s="5"/>
      <c r="D242" s="9"/>
      <c r="E242" s="10"/>
      <c r="G242" s="8"/>
      <c r="J242" s="5"/>
      <c r="K242" s="5"/>
      <c r="L242" s="5"/>
      <c r="N242" s="5"/>
    </row>
    <row r="243" spans="1:14" s="7" customFormat="1" x14ac:dyDescent="0.25">
      <c r="A243" s="5"/>
      <c r="D243" s="9"/>
      <c r="E243" s="10"/>
      <c r="G243" s="8"/>
      <c r="J243" s="5"/>
      <c r="K243" s="5"/>
      <c r="L243" s="5"/>
      <c r="N243" s="5"/>
    </row>
    <row r="244" spans="1:14" s="7" customFormat="1" x14ac:dyDescent="0.25">
      <c r="A244" s="5"/>
      <c r="D244" s="9"/>
      <c r="E244" s="10"/>
      <c r="G244" s="8"/>
      <c r="J244" s="5"/>
      <c r="K244" s="5"/>
      <c r="L244" s="5"/>
      <c r="N244" s="5"/>
    </row>
    <row r="245" spans="1:14" s="7" customFormat="1" x14ac:dyDescent="0.25">
      <c r="A245" s="5"/>
      <c r="D245" s="9"/>
      <c r="E245" s="10"/>
      <c r="G245" s="8"/>
      <c r="J245" s="5"/>
      <c r="K245" s="5"/>
      <c r="L245" s="5"/>
      <c r="N245" s="5"/>
    </row>
    <row r="246" spans="1:14" s="7" customFormat="1" x14ac:dyDescent="0.25">
      <c r="A246" s="5"/>
      <c r="D246" s="9"/>
      <c r="E246" s="10"/>
      <c r="G246" s="8"/>
      <c r="J246" s="5"/>
      <c r="K246" s="5"/>
      <c r="L246" s="5"/>
      <c r="N246" s="5"/>
    </row>
    <row r="247" spans="1:14" s="7" customFormat="1" x14ac:dyDescent="0.25">
      <c r="A247" s="5"/>
      <c r="D247" s="9"/>
      <c r="E247" s="10"/>
      <c r="G247" s="8"/>
      <c r="J247" s="5"/>
      <c r="K247" s="5"/>
      <c r="L247" s="5"/>
      <c r="N247" s="5"/>
    </row>
    <row r="248" spans="1:14" s="7" customFormat="1" x14ac:dyDescent="0.25">
      <c r="A248" s="5"/>
      <c r="D248" s="9"/>
      <c r="E248" s="10"/>
      <c r="G248" s="8"/>
      <c r="J248" s="5"/>
      <c r="K248" s="5"/>
      <c r="L248" s="5"/>
      <c r="N248" s="5"/>
    </row>
    <row r="249" spans="1:14" s="7" customFormat="1" x14ac:dyDescent="0.25">
      <c r="A249" s="5"/>
      <c r="D249" s="9"/>
      <c r="E249" s="10"/>
      <c r="G249" s="8"/>
      <c r="J249" s="5"/>
      <c r="K249" s="5"/>
      <c r="L249" s="5"/>
      <c r="N249" s="5"/>
    </row>
    <row r="250" spans="1:14" s="7" customFormat="1" x14ac:dyDescent="0.25">
      <c r="A250" s="5"/>
      <c r="D250" s="9"/>
      <c r="E250" s="10"/>
      <c r="G250" s="8"/>
      <c r="J250" s="5"/>
      <c r="K250" s="5"/>
      <c r="L250" s="5"/>
      <c r="N250" s="5"/>
    </row>
    <row r="251" spans="1:14" s="7" customFormat="1" x14ac:dyDescent="0.25">
      <c r="A251" s="5"/>
      <c r="D251" s="9"/>
      <c r="E251" s="10"/>
      <c r="G251" s="8"/>
      <c r="J251" s="5"/>
      <c r="K251" s="5"/>
      <c r="L251" s="5"/>
      <c r="N251" s="5"/>
    </row>
    <row r="252" spans="1:14" s="7" customFormat="1" x14ac:dyDescent="0.25">
      <c r="A252" s="5"/>
      <c r="D252" s="9"/>
      <c r="E252" s="10"/>
      <c r="G252" s="8"/>
      <c r="J252" s="5"/>
      <c r="K252" s="5"/>
      <c r="L252" s="5"/>
      <c r="N252" s="5"/>
    </row>
    <row r="253" spans="1:14" s="7" customFormat="1" x14ac:dyDescent="0.25">
      <c r="A253" s="5"/>
      <c r="D253" s="9"/>
      <c r="E253" s="10"/>
      <c r="G253" s="8"/>
      <c r="J253" s="5"/>
      <c r="K253" s="5"/>
      <c r="L253" s="5"/>
      <c r="N253" s="5"/>
    </row>
    <row r="254" spans="1:14" s="7" customFormat="1" x14ac:dyDescent="0.25">
      <c r="A254" s="5"/>
      <c r="D254" s="9"/>
      <c r="E254" s="10"/>
      <c r="G254" s="8"/>
      <c r="J254" s="5"/>
      <c r="K254" s="5"/>
      <c r="L254" s="5"/>
      <c r="N254" s="5"/>
    </row>
    <row r="255" spans="1:14" s="7" customFormat="1" x14ac:dyDescent="0.25">
      <c r="A255" s="5"/>
      <c r="D255" s="9"/>
      <c r="E255" s="10"/>
      <c r="G255" s="8"/>
      <c r="J255" s="5"/>
      <c r="K255" s="5"/>
      <c r="L255" s="5"/>
      <c r="N255" s="5"/>
    </row>
    <row r="256" spans="1:14" s="7" customFormat="1" x14ac:dyDescent="0.25">
      <c r="A256" s="5"/>
      <c r="D256" s="9"/>
      <c r="E256" s="10"/>
      <c r="G256" s="8"/>
      <c r="J256" s="5"/>
      <c r="K256" s="5"/>
      <c r="L256" s="5"/>
      <c r="N256" s="5"/>
    </row>
    <row r="257" spans="1:14" s="7" customFormat="1" x14ac:dyDescent="0.25">
      <c r="A257" s="5"/>
      <c r="D257" s="9"/>
      <c r="E257" s="10"/>
      <c r="G257" s="8"/>
      <c r="J257" s="5"/>
      <c r="K257" s="5"/>
      <c r="L257" s="5"/>
      <c r="N257" s="5"/>
    </row>
    <row r="258" spans="1:14" s="7" customFormat="1" x14ac:dyDescent="0.25">
      <c r="A258" s="5"/>
      <c r="D258" s="9"/>
      <c r="E258" s="10"/>
      <c r="G258" s="8"/>
      <c r="J258" s="5"/>
      <c r="K258" s="5"/>
      <c r="L258" s="5"/>
      <c r="N258" s="5"/>
    </row>
    <row r="259" spans="1:14" s="7" customFormat="1" x14ac:dyDescent="0.25">
      <c r="A259" s="5"/>
      <c r="D259" s="9"/>
      <c r="E259" s="10"/>
      <c r="G259" s="8"/>
      <c r="J259" s="5"/>
      <c r="K259" s="5"/>
      <c r="L259" s="5"/>
      <c r="N259" s="5"/>
    </row>
    <row r="260" spans="1:14" s="7" customFormat="1" x14ac:dyDescent="0.25">
      <c r="A260" s="5"/>
      <c r="D260" s="9"/>
      <c r="E260" s="10"/>
      <c r="G260" s="8"/>
      <c r="J260" s="5"/>
      <c r="K260" s="5"/>
      <c r="L260" s="5"/>
      <c r="N260" s="5"/>
    </row>
    <row r="261" spans="1:14" s="7" customFormat="1" x14ac:dyDescent="0.25">
      <c r="A261" s="5"/>
      <c r="D261" s="9"/>
      <c r="E261" s="10"/>
      <c r="G261" s="8"/>
      <c r="J261" s="5"/>
      <c r="K261" s="5"/>
      <c r="L261" s="5"/>
      <c r="N261" s="5"/>
    </row>
    <row r="262" spans="1:14" s="7" customFormat="1" x14ac:dyDescent="0.25">
      <c r="A262" s="5"/>
      <c r="D262" s="9"/>
      <c r="E262" s="10"/>
      <c r="G262" s="8"/>
      <c r="J262" s="5"/>
      <c r="K262" s="5"/>
      <c r="L262" s="5"/>
      <c r="N262" s="5"/>
    </row>
    <row r="263" spans="1:14" s="7" customFormat="1" x14ac:dyDescent="0.25">
      <c r="A263" s="5"/>
      <c r="D263" s="9"/>
      <c r="E263" s="10"/>
      <c r="G263" s="8"/>
      <c r="J263" s="5"/>
      <c r="K263" s="5"/>
      <c r="L263" s="5"/>
      <c r="N263" s="5"/>
    </row>
    <row r="264" spans="1:14" s="7" customFormat="1" x14ac:dyDescent="0.25">
      <c r="A264" s="5"/>
      <c r="D264" s="9"/>
      <c r="E264" s="10"/>
      <c r="G264" s="8"/>
      <c r="J264" s="5"/>
      <c r="K264" s="5"/>
      <c r="L264" s="5"/>
      <c r="N264" s="5"/>
    </row>
    <row r="265" spans="1:14" s="7" customFormat="1" x14ac:dyDescent="0.25">
      <c r="A265" s="5"/>
      <c r="D265" s="9"/>
      <c r="E265" s="10"/>
      <c r="G265" s="8"/>
      <c r="J265" s="5"/>
      <c r="K265" s="5"/>
      <c r="L265" s="5"/>
      <c r="N265" s="5"/>
    </row>
    <row r="266" spans="1:14" s="7" customFormat="1" x14ac:dyDescent="0.25">
      <c r="A266" s="5"/>
      <c r="D266" s="9"/>
      <c r="E266" s="10"/>
      <c r="G266" s="8"/>
      <c r="J266" s="5"/>
      <c r="K266" s="5"/>
      <c r="L266" s="5"/>
      <c r="N266" s="5"/>
    </row>
    <row r="267" spans="1:14" s="7" customFormat="1" x14ac:dyDescent="0.25">
      <c r="A267" s="5"/>
      <c r="D267" s="9"/>
      <c r="E267" s="10"/>
      <c r="G267" s="8"/>
      <c r="J267" s="5"/>
      <c r="K267" s="5"/>
      <c r="L267" s="5"/>
      <c r="N267" s="5"/>
    </row>
    <row r="268" spans="1:14" s="7" customFormat="1" x14ac:dyDescent="0.25">
      <c r="A268" s="5"/>
      <c r="D268" s="9"/>
      <c r="E268" s="10"/>
      <c r="G268" s="8"/>
      <c r="J268" s="5"/>
      <c r="K268" s="5"/>
      <c r="L268" s="5"/>
      <c r="N268" s="5"/>
    </row>
    <row r="269" spans="1:14" s="7" customFormat="1" x14ac:dyDescent="0.25">
      <c r="A269" s="5"/>
      <c r="D269" s="9"/>
      <c r="E269" s="10"/>
      <c r="G269" s="8"/>
      <c r="J269" s="5"/>
      <c r="K269" s="5"/>
      <c r="L269" s="5"/>
      <c r="N269" s="5"/>
    </row>
    <row r="270" spans="1:14" s="7" customFormat="1" x14ac:dyDescent="0.25">
      <c r="A270" s="5"/>
      <c r="D270" s="9"/>
      <c r="E270" s="10"/>
      <c r="G270" s="8"/>
      <c r="J270" s="5"/>
      <c r="K270" s="5"/>
      <c r="L270" s="5"/>
      <c r="N270" s="5"/>
    </row>
    <row r="271" spans="1:14" s="7" customFormat="1" x14ac:dyDescent="0.25">
      <c r="A271" s="5"/>
      <c r="D271" s="9"/>
      <c r="E271" s="10"/>
      <c r="G271" s="8"/>
      <c r="J271" s="5"/>
      <c r="K271" s="5"/>
      <c r="L271" s="5"/>
      <c r="N271" s="5"/>
    </row>
    <row r="272" spans="1:14" s="7" customFormat="1" x14ac:dyDescent="0.25">
      <c r="A272" s="5"/>
      <c r="D272" s="9"/>
      <c r="E272" s="10"/>
      <c r="G272" s="8"/>
      <c r="J272" s="5"/>
      <c r="K272" s="5"/>
      <c r="L272" s="5"/>
      <c r="N272" s="5"/>
    </row>
    <row r="273" spans="1:14" s="7" customFormat="1" x14ac:dyDescent="0.25">
      <c r="A273" s="5"/>
      <c r="D273" s="9"/>
      <c r="E273" s="10"/>
      <c r="G273" s="8"/>
      <c r="J273" s="5"/>
      <c r="K273" s="5"/>
      <c r="L273" s="5"/>
      <c r="N273" s="5"/>
    </row>
    <row r="274" spans="1:14" s="7" customFormat="1" x14ac:dyDescent="0.25">
      <c r="A274" s="5"/>
      <c r="D274" s="9"/>
      <c r="E274" s="10"/>
      <c r="G274" s="8"/>
      <c r="J274" s="5"/>
      <c r="K274" s="5"/>
      <c r="L274" s="5"/>
      <c r="N274" s="5"/>
    </row>
    <row r="275" spans="1:14" s="7" customFormat="1" x14ac:dyDescent="0.25">
      <c r="A275" s="5"/>
      <c r="D275" s="9"/>
      <c r="E275" s="10"/>
      <c r="G275" s="8"/>
      <c r="J275" s="5"/>
      <c r="K275" s="5"/>
      <c r="L275" s="5"/>
      <c r="N275" s="5"/>
    </row>
    <row r="276" spans="1:14" s="7" customFormat="1" x14ac:dyDescent="0.25">
      <c r="A276" s="5"/>
      <c r="D276" s="9"/>
      <c r="E276" s="10"/>
      <c r="G276" s="8"/>
      <c r="J276" s="5"/>
      <c r="K276" s="5"/>
      <c r="L276" s="5"/>
      <c r="N276" s="5"/>
    </row>
    <row r="277" spans="1:14" s="7" customFormat="1" x14ac:dyDescent="0.25">
      <c r="A277" s="5"/>
      <c r="D277" s="9"/>
      <c r="E277" s="10"/>
      <c r="G277" s="8"/>
      <c r="J277" s="5"/>
      <c r="K277" s="5"/>
      <c r="L277" s="5"/>
      <c r="N277" s="5"/>
    </row>
    <row r="278" spans="1:14" s="7" customFormat="1" x14ac:dyDescent="0.25">
      <c r="A278" s="5"/>
      <c r="D278" s="9"/>
      <c r="E278" s="10"/>
      <c r="G278" s="8"/>
      <c r="J278" s="5"/>
      <c r="K278" s="5"/>
      <c r="L278" s="5"/>
      <c r="N278" s="5"/>
    </row>
    <row r="279" spans="1:14" s="7" customFormat="1" x14ac:dyDescent="0.25">
      <c r="A279" s="5"/>
      <c r="D279" s="9"/>
      <c r="E279" s="10"/>
      <c r="G279" s="8"/>
      <c r="J279" s="5"/>
      <c r="K279" s="5"/>
      <c r="L279" s="5"/>
      <c r="N279" s="5"/>
    </row>
    <row r="280" spans="1:14" s="7" customFormat="1" x14ac:dyDescent="0.25">
      <c r="A280" s="5"/>
      <c r="D280" s="9"/>
      <c r="E280" s="10"/>
      <c r="G280" s="8"/>
      <c r="J280" s="5"/>
      <c r="K280" s="5"/>
      <c r="L280" s="5"/>
      <c r="N280" s="5"/>
    </row>
    <row r="281" spans="1:14" s="7" customFormat="1" x14ac:dyDescent="0.25">
      <c r="A281" s="5"/>
      <c r="D281" s="9"/>
      <c r="E281" s="10"/>
      <c r="G281" s="8"/>
      <c r="J281" s="5"/>
      <c r="K281" s="5"/>
      <c r="L281" s="5"/>
      <c r="N281" s="5"/>
    </row>
    <row r="282" spans="1:14" s="7" customFormat="1" x14ac:dyDescent="0.25">
      <c r="A282" s="5"/>
      <c r="D282" s="9"/>
      <c r="E282" s="10"/>
      <c r="G282" s="8"/>
      <c r="J282" s="5"/>
      <c r="K282" s="5"/>
      <c r="L282" s="5"/>
      <c r="N282" s="5"/>
    </row>
    <row r="283" spans="1:14" s="7" customFormat="1" x14ac:dyDescent="0.25">
      <c r="A283" s="5"/>
      <c r="D283" s="9"/>
      <c r="E283" s="10"/>
      <c r="G283" s="8"/>
      <c r="J283" s="5"/>
      <c r="K283" s="5"/>
      <c r="L283" s="5"/>
      <c r="N283" s="5"/>
    </row>
    <row r="284" spans="1:14" s="7" customFormat="1" x14ac:dyDescent="0.25">
      <c r="A284" s="5"/>
      <c r="D284" s="9"/>
      <c r="E284" s="10"/>
      <c r="G284" s="8"/>
      <c r="J284" s="5"/>
      <c r="K284" s="5"/>
      <c r="L284" s="5"/>
      <c r="N284" s="5"/>
    </row>
    <row r="285" spans="1:14" s="7" customFormat="1" x14ac:dyDescent="0.25">
      <c r="A285" s="5"/>
      <c r="D285" s="9"/>
      <c r="E285" s="10"/>
      <c r="G285" s="8"/>
      <c r="J285" s="5"/>
      <c r="K285" s="5"/>
      <c r="L285" s="5"/>
      <c r="N285" s="5"/>
    </row>
    <row r="286" spans="1:14" s="7" customFormat="1" x14ac:dyDescent="0.25">
      <c r="A286" s="5"/>
      <c r="D286" s="9"/>
      <c r="E286" s="10"/>
      <c r="G286" s="8"/>
      <c r="J286" s="5"/>
      <c r="K286" s="5"/>
      <c r="L286" s="5"/>
      <c r="N286" s="5"/>
    </row>
    <row r="287" spans="1:14" s="7" customFormat="1" x14ac:dyDescent="0.25">
      <c r="A287" s="5"/>
      <c r="D287" s="9"/>
      <c r="E287" s="10"/>
      <c r="G287" s="8"/>
      <c r="J287" s="5"/>
      <c r="K287" s="5"/>
      <c r="L287" s="5"/>
      <c r="N287" s="5"/>
    </row>
    <row r="288" spans="1:14" s="7" customFormat="1" x14ac:dyDescent="0.25">
      <c r="A288" s="5"/>
      <c r="D288" s="9"/>
      <c r="E288" s="10"/>
      <c r="G288" s="8"/>
      <c r="J288" s="5"/>
      <c r="K288" s="5"/>
      <c r="L288" s="5"/>
      <c r="N288" s="5"/>
    </row>
    <row r="289" spans="1:14" s="7" customFormat="1" x14ac:dyDescent="0.25">
      <c r="A289" s="5"/>
      <c r="D289" s="9"/>
      <c r="E289" s="10"/>
      <c r="G289" s="8"/>
      <c r="J289" s="5"/>
      <c r="K289" s="5"/>
      <c r="L289" s="5"/>
      <c r="N289" s="5"/>
    </row>
    <row r="290" spans="1:14" s="7" customFormat="1" x14ac:dyDescent="0.25">
      <c r="A290" s="5"/>
      <c r="D290" s="9"/>
      <c r="E290" s="10"/>
      <c r="G290" s="8"/>
      <c r="J290" s="5"/>
      <c r="K290" s="5"/>
      <c r="L290" s="5"/>
      <c r="N290" s="5"/>
    </row>
    <row r="291" spans="1:14" s="7" customFormat="1" x14ac:dyDescent="0.25">
      <c r="A291" s="5"/>
      <c r="D291" s="9"/>
      <c r="E291" s="10"/>
      <c r="G291" s="8"/>
      <c r="J291" s="5"/>
      <c r="K291" s="5"/>
      <c r="L291" s="5"/>
      <c r="N291" s="5"/>
    </row>
    <row r="292" spans="1:14" s="7" customFormat="1" x14ac:dyDescent="0.25">
      <c r="A292" s="5"/>
      <c r="D292" s="9"/>
      <c r="E292" s="10"/>
      <c r="G292" s="8"/>
      <c r="J292" s="5"/>
      <c r="K292" s="5"/>
      <c r="L292" s="5"/>
      <c r="N292" s="5"/>
    </row>
    <row r="293" spans="1:14" s="7" customFormat="1" x14ac:dyDescent="0.25">
      <c r="A293" s="5"/>
      <c r="D293" s="9"/>
      <c r="E293" s="10"/>
      <c r="G293" s="8"/>
      <c r="J293" s="5"/>
      <c r="K293" s="5"/>
      <c r="L293" s="5"/>
      <c r="N293" s="5"/>
    </row>
    <row r="294" spans="1:14" s="7" customFormat="1" x14ac:dyDescent="0.25">
      <c r="A294" s="5"/>
      <c r="D294" s="9"/>
      <c r="E294" s="10"/>
      <c r="G294" s="8"/>
      <c r="J294" s="5"/>
      <c r="K294" s="5"/>
      <c r="L294" s="5"/>
      <c r="N294" s="5"/>
    </row>
    <row r="295" spans="1:14" s="7" customFormat="1" x14ac:dyDescent="0.25">
      <c r="A295" s="5"/>
      <c r="D295" s="9"/>
      <c r="E295" s="10"/>
      <c r="G295" s="8"/>
      <c r="J295" s="5"/>
      <c r="K295" s="5"/>
      <c r="L295" s="5"/>
      <c r="N295" s="5"/>
    </row>
    <row r="296" spans="1:14" s="7" customFormat="1" x14ac:dyDescent="0.25">
      <c r="A296" s="5"/>
      <c r="D296" s="9"/>
      <c r="E296" s="10"/>
      <c r="G296" s="8"/>
      <c r="J296" s="5"/>
      <c r="K296" s="5"/>
      <c r="L296" s="5"/>
      <c r="N296" s="5"/>
    </row>
    <row r="297" spans="1:14" s="7" customFormat="1" x14ac:dyDescent="0.25">
      <c r="A297" s="5"/>
      <c r="D297" s="9"/>
      <c r="E297" s="10"/>
      <c r="G297" s="8"/>
      <c r="J297" s="5"/>
      <c r="K297" s="5"/>
      <c r="L297" s="5"/>
      <c r="N297" s="5"/>
    </row>
    <row r="298" spans="1:14" s="7" customFormat="1" x14ac:dyDescent="0.25">
      <c r="A298" s="5"/>
      <c r="D298" s="9"/>
      <c r="E298" s="10"/>
      <c r="G298" s="8"/>
      <c r="J298" s="5"/>
      <c r="K298" s="5"/>
      <c r="L298" s="5"/>
      <c r="N298" s="5"/>
    </row>
    <row r="299" spans="1:14" s="7" customFormat="1" x14ac:dyDescent="0.25">
      <c r="A299" s="5"/>
      <c r="D299" s="9"/>
      <c r="E299" s="10"/>
      <c r="G299" s="8"/>
      <c r="J299" s="5"/>
      <c r="K299" s="5"/>
      <c r="L299" s="5"/>
      <c r="N299" s="5"/>
    </row>
    <row r="300" spans="1:14" s="7" customFormat="1" x14ac:dyDescent="0.25">
      <c r="A300" s="5"/>
      <c r="D300" s="9"/>
      <c r="E300" s="10"/>
      <c r="G300" s="8"/>
      <c r="J300" s="5"/>
      <c r="K300" s="5"/>
      <c r="L300" s="5"/>
      <c r="N300" s="5"/>
    </row>
    <row r="301" spans="1:14" s="7" customFormat="1" x14ac:dyDescent="0.25">
      <c r="A301" s="5"/>
      <c r="D301" s="9"/>
      <c r="E301" s="10"/>
      <c r="G301" s="8"/>
      <c r="J301" s="5"/>
      <c r="K301" s="5"/>
      <c r="L301" s="5"/>
      <c r="N301" s="5"/>
    </row>
    <row r="302" spans="1:14" s="7" customFormat="1" x14ac:dyDescent="0.25">
      <c r="A302" s="5"/>
      <c r="D302" s="9"/>
      <c r="E302" s="10"/>
      <c r="G302" s="8"/>
      <c r="J302" s="5"/>
      <c r="K302" s="5"/>
      <c r="L302" s="5"/>
      <c r="N302" s="5"/>
    </row>
    <row r="303" spans="1:14" s="7" customFormat="1" x14ac:dyDescent="0.25">
      <c r="A303" s="5"/>
      <c r="D303" s="9"/>
      <c r="E303" s="10"/>
      <c r="G303" s="8"/>
      <c r="J303" s="5"/>
      <c r="K303" s="5"/>
      <c r="L303" s="5"/>
      <c r="N303" s="5"/>
    </row>
    <row r="304" spans="1:14" s="7" customFormat="1" x14ac:dyDescent="0.25">
      <c r="A304" s="5"/>
      <c r="D304" s="9"/>
      <c r="E304" s="10"/>
      <c r="G304" s="8"/>
      <c r="J304" s="5"/>
      <c r="K304" s="5"/>
      <c r="L304" s="5"/>
      <c r="N304" s="5"/>
    </row>
    <row r="305" spans="1:14" s="7" customFormat="1" x14ac:dyDescent="0.25">
      <c r="A305" s="5"/>
      <c r="D305" s="9"/>
      <c r="E305" s="10"/>
      <c r="G305" s="8"/>
      <c r="J305" s="5"/>
      <c r="K305" s="5"/>
      <c r="L305" s="5"/>
      <c r="N305" s="5"/>
    </row>
    <row r="306" spans="1:14" s="7" customFormat="1" x14ac:dyDescent="0.25">
      <c r="A306" s="5"/>
      <c r="D306" s="9"/>
      <c r="E306" s="10"/>
      <c r="G306" s="8"/>
      <c r="J306" s="5"/>
      <c r="K306" s="5"/>
      <c r="L306" s="5"/>
      <c r="N306" s="5"/>
    </row>
    <row r="307" spans="1:14" s="7" customFormat="1" x14ac:dyDescent="0.25">
      <c r="A307" s="5"/>
      <c r="D307" s="9"/>
      <c r="E307" s="10"/>
      <c r="G307" s="8"/>
      <c r="J307" s="5"/>
      <c r="K307" s="5"/>
      <c r="L307" s="5"/>
      <c r="N307" s="5"/>
    </row>
    <row r="308" spans="1:14" s="7" customFormat="1" x14ac:dyDescent="0.25">
      <c r="A308" s="5"/>
      <c r="D308" s="9"/>
      <c r="E308" s="10"/>
      <c r="G308" s="8"/>
      <c r="J308" s="5"/>
      <c r="K308" s="5"/>
      <c r="L308" s="5"/>
      <c r="N308" s="5"/>
    </row>
    <row r="309" spans="1:14" s="7" customFormat="1" x14ac:dyDescent="0.25">
      <c r="A309" s="5"/>
      <c r="D309" s="9"/>
      <c r="E309" s="10"/>
      <c r="G309" s="8"/>
      <c r="J309" s="5"/>
      <c r="K309" s="5"/>
      <c r="L309" s="5"/>
      <c r="N309" s="5"/>
    </row>
    <row r="310" spans="1:14" s="7" customFormat="1" x14ac:dyDescent="0.25">
      <c r="A310" s="5"/>
      <c r="D310" s="9"/>
      <c r="E310" s="10"/>
      <c r="G310" s="8"/>
      <c r="J310" s="5"/>
      <c r="K310" s="5"/>
      <c r="L310" s="5"/>
      <c r="N310" s="5"/>
    </row>
    <row r="311" spans="1:14" s="7" customFormat="1" x14ac:dyDescent="0.25">
      <c r="A311" s="5"/>
      <c r="D311" s="9"/>
      <c r="E311" s="10"/>
      <c r="G311" s="8"/>
      <c r="J311" s="5"/>
      <c r="K311" s="5"/>
      <c r="L311" s="5"/>
      <c r="N311" s="5"/>
    </row>
    <row r="312" spans="1:14" s="7" customFormat="1" x14ac:dyDescent="0.25">
      <c r="A312" s="5"/>
      <c r="D312" s="9"/>
      <c r="E312" s="10"/>
      <c r="G312" s="8"/>
      <c r="J312" s="5"/>
      <c r="K312" s="5"/>
      <c r="L312" s="5"/>
      <c r="N312" s="5"/>
    </row>
    <row r="313" spans="1:14" s="7" customFormat="1" x14ac:dyDescent="0.25">
      <c r="A313" s="5"/>
      <c r="D313" s="9"/>
      <c r="E313" s="10"/>
      <c r="G313" s="8"/>
      <c r="J313" s="5"/>
      <c r="K313" s="5"/>
      <c r="L313" s="5"/>
      <c r="N313" s="5"/>
    </row>
    <row r="314" spans="1:14" s="7" customFormat="1" x14ac:dyDescent="0.25">
      <c r="A314" s="5"/>
      <c r="D314" s="9"/>
      <c r="E314" s="10"/>
      <c r="G314" s="8"/>
      <c r="J314" s="5"/>
      <c r="K314" s="5"/>
      <c r="L314" s="5"/>
      <c r="N314" s="5"/>
    </row>
    <row r="315" spans="1:14" s="7" customFormat="1" x14ac:dyDescent="0.25">
      <c r="A315" s="5"/>
      <c r="D315" s="9"/>
      <c r="E315" s="10"/>
      <c r="G315" s="8"/>
      <c r="J315" s="5"/>
      <c r="K315" s="5"/>
      <c r="L315" s="5"/>
      <c r="N315" s="5"/>
    </row>
    <row r="316" spans="1:14" s="7" customFormat="1" x14ac:dyDescent="0.25">
      <c r="A316" s="5"/>
      <c r="D316" s="9"/>
      <c r="E316" s="10"/>
      <c r="G316" s="8"/>
      <c r="J316" s="5"/>
      <c r="K316" s="5"/>
      <c r="L316" s="5"/>
      <c r="N316" s="5"/>
    </row>
    <row r="317" spans="1:14" s="7" customFormat="1" x14ac:dyDescent="0.25">
      <c r="A317" s="5"/>
      <c r="D317" s="9"/>
      <c r="E317" s="10"/>
      <c r="G317" s="8"/>
      <c r="J317" s="5"/>
      <c r="K317" s="5"/>
      <c r="L317" s="5"/>
      <c r="N317" s="5"/>
    </row>
    <row r="318" spans="1:14" s="7" customFormat="1" x14ac:dyDescent="0.25">
      <c r="A318" s="5"/>
      <c r="D318" s="9"/>
      <c r="E318" s="10"/>
      <c r="G318" s="8"/>
      <c r="J318" s="5"/>
      <c r="K318" s="5"/>
      <c r="L318" s="5"/>
      <c r="N318" s="5"/>
    </row>
    <row r="319" spans="1:14" s="7" customFormat="1" x14ac:dyDescent="0.25">
      <c r="A319" s="5"/>
      <c r="D319" s="9"/>
      <c r="E319" s="10"/>
      <c r="G319" s="8"/>
      <c r="J319" s="5"/>
      <c r="K319" s="5"/>
      <c r="L319" s="5"/>
      <c r="N319" s="5"/>
    </row>
    <row r="320" spans="1:14" s="7" customFormat="1" x14ac:dyDescent="0.25">
      <c r="A320" s="5"/>
      <c r="D320" s="9"/>
      <c r="E320" s="10"/>
      <c r="G320" s="8"/>
      <c r="J320" s="5"/>
      <c r="K320" s="5"/>
      <c r="L320" s="5"/>
      <c r="N320" s="5"/>
    </row>
    <row r="321" spans="1:14" s="7" customFormat="1" x14ac:dyDescent="0.25">
      <c r="A321" s="5"/>
      <c r="D321" s="9"/>
      <c r="E321" s="10"/>
      <c r="G321" s="8"/>
      <c r="J321" s="5"/>
      <c r="K321" s="5"/>
      <c r="L321" s="5"/>
      <c r="N321" s="5"/>
    </row>
    <row r="322" spans="1:14" s="7" customFormat="1" x14ac:dyDescent="0.25">
      <c r="A322" s="5"/>
      <c r="D322" s="9"/>
      <c r="E322" s="10"/>
      <c r="G322" s="8"/>
      <c r="J322" s="5"/>
      <c r="K322" s="5"/>
      <c r="L322" s="5"/>
      <c r="N322" s="5"/>
    </row>
    <row r="323" spans="1:14" s="7" customFormat="1" x14ac:dyDescent="0.25">
      <c r="A323" s="5"/>
      <c r="D323" s="9"/>
      <c r="E323" s="10"/>
      <c r="G323" s="8"/>
      <c r="J323" s="5"/>
      <c r="K323" s="5"/>
      <c r="L323" s="5"/>
      <c r="N323" s="5"/>
    </row>
    <row r="324" spans="1:14" s="7" customFormat="1" x14ac:dyDescent="0.25">
      <c r="A324" s="5"/>
      <c r="D324" s="9"/>
      <c r="E324" s="10"/>
      <c r="G324" s="8"/>
      <c r="J324" s="5"/>
      <c r="K324" s="5"/>
      <c r="L324" s="5"/>
      <c r="N324" s="5"/>
    </row>
    <row r="325" spans="1:14" s="7" customFormat="1" x14ac:dyDescent="0.25">
      <c r="A325" s="5"/>
      <c r="D325" s="9"/>
      <c r="E325" s="10"/>
      <c r="G325" s="8"/>
      <c r="J325" s="5"/>
      <c r="K325" s="5"/>
      <c r="L325" s="5"/>
      <c r="N325" s="5"/>
    </row>
    <row r="326" spans="1:14" s="7" customFormat="1" x14ac:dyDescent="0.25">
      <c r="A326" s="5"/>
      <c r="D326" s="9"/>
      <c r="E326" s="10"/>
      <c r="G326" s="8"/>
      <c r="J326" s="5"/>
      <c r="K326" s="5"/>
      <c r="L326" s="5"/>
      <c r="N326" s="5"/>
    </row>
    <row r="327" spans="1:14" s="7" customFormat="1" x14ac:dyDescent="0.25">
      <c r="A327" s="5"/>
      <c r="D327" s="9"/>
      <c r="E327" s="10"/>
      <c r="G327" s="8"/>
      <c r="J327" s="5"/>
      <c r="K327" s="5"/>
      <c r="L327" s="5"/>
      <c r="N327" s="5"/>
    </row>
    <row r="328" spans="1:14" s="7" customFormat="1" x14ac:dyDescent="0.25">
      <c r="A328" s="5"/>
      <c r="D328" s="9"/>
      <c r="E328" s="10"/>
      <c r="G328" s="8"/>
      <c r="J328" s="5"/>
      <c r="K328" s="5"/>
      <c r="L328" s="5"/>
      <c r="N328" s="5"/>
    </row>
    <row r="329" spans="1:14" s="7" customFormat="1" x14ac:dyDescent="0.25">
      <c r="A329" s="5"/>
      <c r="D329" s="9"/>
      <c r="E329" s="10"/>
      <c r="G329" s="8"/>
      <c r="J329" s="5"/>
      <c r="K329" s="5"/>
      <c r="L329" s="5"/>
      <c r="N329" s="5"/>
    </row>
    <row r="330" spans="1:14" s="7" customFormat="1" x14ac:dyDescent="0.25">
      <c r="A330" s="5"/>
      <c r="D330" s="9"/>
      <c r="E330" s="10"/>
      <c r="G330" s="8"/>
      <c r="J330" s="5"/>
      <c r="K330" s="5"/>
      <c r="L330" s="5"/>
      <c r="N330" s="5"/>
    </row>
    <row r="331" spans="1:14" s="7" customFormat="1" x14ac:dyDescent="0.25">
      <c r="A331" s="5"/>
      <c r="D331" s="9"/>
      <c r="E331" s="10"/>
      <c r="G331" s="8"/>
      <c r="J331" s="5"/>
      <c r="K331" s="5"/>
      <c r="L331" s="5"/>
      <c r="N331" s="5"/>
    </row>
    <row r="332" spans="1:14" s="7" customFormat="1" x14ac:dyDescent="0.25">
      <c r="A332" s="5"/>
      <c r="D332" s="9"/>
      <c r="E332" s="10"/>
      <c r="G332" s="8"/>
      <c r="J332" s="5"/>
      <c r="K332" s="5"/>
      <c r="L332" s="5"/>
      <c r="N332" s="5"/>
    </row>
    <row r="333" spans="1:14" s="7" customFormat="1" x14ac:dyDescent="0.25">
      <c r="A333" s="5"/>
      <c r="D333" s="9"/>
      <c r="E333" s="10"/>
      <c r="G333" s="8"/>
      <c r="J333" s="5"/>
      <c r="K333" s="5"/>
      <c r="L333" s="5"/>
      <c r="N333" s="5"/>
    </row>
    <row r="334" spans="1:14" s="7" customFormat="1" x14ac:dyDescent="0.25">
      <c r="A334" s="5"/>
      <c r="D334" s="9"/>
      <c r="E334" s="10"/>
      <c r="G334" s="8"/>
      <c r="J334" s="5"/>
      <c r="K334" s="5"/>
      <c r="L334" s="5"/>
      <c r="N334" s="5"/>
    </row>
    <row r="335" spans="1:14" s="7" customFormat="1" x14ac:dyDescent="0.25">
      <c r="A335" s="5"/>
      <c r="D335" s="9"/>
      <c r="E335" s="10"/>
      <c r="G335" s="8"/>
      <c r="J335" s="5"/>
      <c r="K335" s="5"/>
      <c r="L335" s="5"/>
      <c r="N335" s="5"/>
    </row>
    <row r="336" spans="1:14" s="7" customFormat="1" x14ac:dyDescent="0.25">
      <c r="A336" s="5"/>
      <c r="D336" s="9"/>
      <c r="E336" s="10"/>
      <c r="G336" s="8"/>
      <c r="J336" s="5"/>
      <c r="K336" s="5"/>
      <c r="L336" s="5"/>
      <c r="N336" s="5"/>
    </row>
    <row r="337" spans="1:14" s="7" customFormat="1" x14ac:dyDescent="0.25">
      <c r="A337" s="5"/>
      <c r="D337" s="9"/>
      <c r="E337" s="10"/>
      <c r="G337" s="8"/>
      <c r="J337" s="5"/>
      <c r="K337" s="5"/>
      <c r="L337" s="5"/>
      <c r="N337" s="5"/>
    </row>
    <row r="338" spans="1:14" s="7" customFormat="1" x14ac:dyDescent="0.25">
      <c r="A338" s="5"/>
      <c r="D338" s="9"/>
      <c r="E338" s="10"/>
      <c r="G338" s="8"/>
      <c r="J338" s="5"/>
      <c r="K338" s="5"/>
      <c r="L338" s="5"/>
      <c r="N338" s="5"/>
    </row>
    <row r="339" spans="1:14" s="7" customFormat="1" x14ac:dyDescent="0.25">
      <c r="A339" s="5"/>
      <c r="D339" s="9"/>
      <c r="E339" s="10"/>
      <c r="G339" s="8"/>
      <c r="J339" s="5"/>
      <c r="K339" s="5"/>
      <c r="L339" s="5"/>
      <c r="N339" s="5"/>
    </row>
    <row r="340" spans="1:14" s="7" customFormat="1" x14ac:dyDescent="0.25">
      <c r="A340" s="5"/>
      <c r="D340" s="9"/>
      <c r="E340" s="10"/>
      <c r="G340" s="8"/>
      <c r="J340" s="5"/>
      <c r="K340" s="5"/>
      <c r="L340" s="5"/>
      <c r="N340" s="5"/>
    </row>
    <row r="341" spans="1:14" s="7" customFormat="1" x14ac:dyDescent="0.25">
      <c r="A341" s="5"/>
      <c r="D341" s="9"/>
      <c r="E341" s="10"/>
      <c r="G341" s="8"/>
      <c r="J341" s="5"/>
      <c r="K341" s="5"/>
      <c r="L341" s="5"/>
      <c r="N341" s="5"/>
    </row>
    <row r="342" spans="1:14" s="7" customFormat="1" x14ac:dyDescent="0.25">
      <c r="A342" s="5"/>
      <c r="D342" s="9"/>
      <c r="E342" s="10"/>
      <c r="G342" s="8"/>
      <c r="J342" s="5"/>
      <c r="K342" s="5"/>
      <c r="L342" s="5"/>
      <c r="N342" s="5"/>
    </row>
    <row r="343" spans="1:14" s="7" customFormat="1" x14ac:dyDescent="0.25">
      <c r="A343" s="5"/>
      <c r="D343" s="9"/>
      <c r="E343" s="10"/>
      <c r="G343" s="8"/>
      <c r="J343" s="5"/>
      <c r="K343" s="5"/>
      <c r="L343" s="5"/>
      <c r="N343" s="5"/>
    </row>
    <row r="344" spans="1:14" s="7" customFormat="1" x14ac:dyDescent="0.25">
      <c r="A344" s="5"/>
      <c r="D344" s="9"/>
      <c r="E344" s="10"/>
      <c r="G344" s="8"/>
      <c r="J344" s="5"/>
      <c r="K344" s="5"/>
      <c r="L344" s="5"/>
      <c r="N344" s="5"/>
    </row>
    <row r="345" spans="1:14" s="7" customFormat="1" x14ac:dyDescent="0.25">
      <c r="A345" s="5"/>
      <c r="D345" s="9"/>
      <c r="E345" s="10"/>
      <c r="G345" s="8"/>
      <c r="J345" s="5"/>
      <c r="K345" s="5"/>
      <c r="L345" s="5"/>
      <c r="N345" s="5"/>
    </row>
    <row r="346" spans="1:14" s="7" customFormat="1" x14ac:dyDescent="0.25">
      <c r="A346" s="5"/>
      <c r="D346" s="9"/>
      <c r="E346" s="10"/>
      <c r="G346" s="8"/>
      <c r="J346" s="5"/>
      <c r="K346" s="5"/>
      <c r="L346" s="5"/>
      <c r="N346" s="5"/>
    </row>
    <row r="347" spans="1:14" s="7" customFormat="1" x14ac:dyDescent="0.25">
      <c r="A347" s="5"/>
      <c r="D347" s="9"/>
      <c r="E347" s="10"/>
      <c r="G347" s="8"/>
      <c r="J347" s="5"/>
      <c r="K347" s="5"/>
      <c r="L347" s="5"/>
      <c r="N347" s="5"/>
    </row>
    <row r="348" spans="1:14" s="7" customFormat="1" x14ac:dyDescent="0.25">
      <c r="A348" s="5"/>
      <c r="D348" s="9"/>
      <c r="E348" s="10"/>
      <c r="G348" s="8"/>
      <c r="J348" s="5"/>
      <c r="K348" s="5"/>
      <c r="L348" s="5"/>
      <c r="N348" s="5"/>
    </row>
    <row r="349" spans="1:14" s="7" customFormat="1" x14ac:dyDescent="0.25">
      <c r="A349" s="5"/>
      <c r="D349" s="9"/>
      <c r="E349" s="10"/>
      <c r="G349" s="8"/>
      <c r="J349" s="5"/>
      <c r="K349" s="5"/>
      <c r="L349" s="5"/>
      <c r="N349" s="5"/>
    </row>
    <row r="350" spans="1:14" s="7" customFormat="1" x14ac:dyDescent="0.25">
      <c r="A350" s="5"/>
      <c r="D350" s="9"/>
      <c r="E350" s="10"/>
      <c r="G350" s="8"/>
      <c r="J350" s="5"/>
      <c r="K350" s="5"/>
      <c r="L350" s="5"/>
      <c r="N350" s="5"/>
    </row>
    <row r="351" spans="1:14" s="7" customFormat="1" x14ac:dyDescent="0.25">
      <c r="A351" s="5"/>
      <c r="D351" s="9"/>
      <c r="E351" s="10"/>
      <c r="G351" s="8"/>
      <c r="J351" s="5"/>
      <c r="K351" s="5"/>
      <c r="L351" s="5"/>
      <c r="N351" s="5"/>
    </row>
    <row r="352" spans="1:14" s="7" customFormat="1" x14ac:dyDescent="0.25">
      <c r="A352" s="5"/>
      <c r="D352" s="9"/>
      <c r="E352" s="10"/>
      <c r="G352" s="8"/>
      <c r="J352" s="5"/>
      <c r="K352" s="5"/>
      <c r="L352" s="5"/>
      <c r="N352" s="5"/>
    </row>
    <row r="353" spans="1:14" s="7" customFormat="1" x14ac:dyDescent="0.25">
      <c r="A353" s="5"/>
      <c r="D353" s="9"/>
      <c r="E353" s="10"/>
      <c r="G353" s="8"/>
      <c r="J353" s="5"/>
      <c r="K353" s="5"/>
      <c r="L353" s="5"/>
      <c r="N353" s="5"/>
    </row>
    <row r="354" spans="1:14" s="7" customFormat="1" x14ac:dyDescent="0.25">
      <c r="A354" s="5"/>
      <c r="D354" s="9"/>
      <c r="E354" s="10"/>
      <c r="G354" s="8"/>
      <c r="J354" s="5"/>
      <c r="K354" s="5"/>
      <c r="L354" s="5"/>
      <c r="N354" s="5"/>
    </row>
    <row r="355" spans="1:14" s="7" customFormat="1" x14ac:dyDescent="0.25">
      <c r="A355" s="5"/>
      <c r="D355" s="9"/>
      <c r="E355" s="10"/>
      <c r="G355" s="8"/>
      <c r="J355" s="5"/>
      <c r="K355" s="5"/>
      <c r="L355" s="5"/>
      <c r="N355" s="5"/>
    </row>
    <row r="356" spans="1:14" s="7" customFormat="1" x14ac:dyDescent="0.25">
      <c r="A356" s="5"/>
      <c r="D356" s="9"/>
      <c r="E356" s="10"/>
      <c r="G356" s="8"/>
      <c r="J356" s="5"/>
      <c r="K356" s="5"/>
      <c r="L356" s="5"/>
      <c r="N356" s="5"/>
    </row>
    <row r="357" spans="1:14" s="7" customFormat="1" x14ac:dyDescent="0.25">
      <c r="A357" s="5"/>
      <c r="D357" s="9"/>
      <c r="E357" s="10"/>
      <c r="G357" s="8"/>
      <c r="J357" s="5"/>
      <c r="K357" s="5"/>
      <c r="L357" s="5"/>
      <c r="N357" s="5"/>
    </row>
    <row r="358" spans="1:14" s="7" customFormat="1" x14ac:dyDescent="0.25">
      <c r="A358" s="5"/>
      <c r="D358" s="9"/>
      <c r="E358" s="10"/>
      <c r="G358" s="8"/>
      <c r="J358" s="5"/>
      <c r="K358" s="5"/>
      <c r="L358" s="5"/>
      <c r="N358" s="5"/>
    </row>
    <row r="359" spans="1:14" s="7" customFormat="1" x14ac:dyDescent="0.25">
      <c r="A359" s="5"/>
      <c r="D359" s="9"/>
      <c r="E359" s="10"/>
      <c r="G359" s="8"/>
      <c r="J359" s="5"/>
      <c r="K359" s="5"/>
      <c r="L359" s="5"/>
      <c r="N359" s="5"/>
    </row>
    <row r="360" spans="1:14" s="7" customFormat="1" x14ac:dyDescent="0.25">
      <c r="A360" s="5"/>
      <c r="D360" s="9"/>
      <c r="E360" s="10"/>
      <c r="G360" s="8"/>
      <c r="J360" s="5"/>
      <c r="K360" s="5"/>
      <c r="L360" s="5"/>
      <c r="N360" s="5"/>
    </row>
    <row r="361" spans="1:14" s="7" customFormat="1" x14ac:dyDescent="0.25">
      <c r="A361" s="5"/>
      <c r="D361" s="9"/>
      <c r="E361" s="10"/>
      <c r="G361" s="8"/>
      <c r="J361" s="5"/>
      <c r="K361" s="5"/>
      <c r="L361" s="5"/>
      <c r="N361" s="5"/>
    </row>
    <row r="362" spans="1:14" s="7" customFormat="1" x14ac:dyDescent="0.25">
      <c r="A362" s="5"/>
      <c r="D362" s="9"/>
      <c r="E362" s="10"/>
      <c r="G362" s="8"/>
      <c r="J362" s="5"/>
      <c r="K362" s="5"/>
      <c r="L362" s="5"/>
      <c r="N362" s="5"/>
    </row>
    <row r="363" spans="1:14" s="7" customFormat="1" x14ac:dyDescent="0.25">
      <c r="A363" s="5"/>
      <c r="D363" s="9"/>
      <c r="E363" s="10"/>
      <c r="G363" s="8"/>
      <c r="J363" s="5"/>
      <c r="K363" s="5"/>
      <c r="L363" s="5"/>
      <c r="N363" s="5"/>
    </row>
    <row r="364" spans="1:14" s="7" customFormat="1" x14ac:dyDescent="0.25">
      <c r="A364" s="5"/>
      <c r="D364" s="9"/>
      <c r="E364" s="10"/>
      <c r="G364" s="8"/>
      <c r="J364" s="5"/>
      <c r="K364" s="5"/>
      <c r="L364" s="5"/>
      <c r="N364" s="5"/>
    </row>
    <row r="365" spans="1:14" s="7" customFormat="1" x14ac:dyDescent="0.25">
      <c r="A365" s="5"/>
      <c r="D365" s="9"/>
      <c r="E365" s="10"/>
      <c r="G365" s="8"/>
      <c r="J365" s="5"/>
      <c r="K365" s="5"/>
      <c r="L365" s="5"/>
      <c r="N365" s="5"/>
    </row>
    <row r="366" spans="1:14" s="7" customFormat="1" x14ac:dyDescent="0.25">
      <c r="A366" s="5"/>
      <c r="D366" s="9"/>
      <c r="E366" s="10"/>
      <c r="G366" s="8"/>
      <c r="J366" s="5"/>
      <c r="K366" s="5"/>
      <c r="L366" s="5"/>
      <c r="N366" s="5"/>
    </row>
    <row r="367" spans="1:14" s="7" customFormat="1" x14ac:dyDescent="0.25">
      <c r="A367" s="5"/>
      <c r="D367" s="9"/>
      <c r="E367" s="10"/>
      <c r="G367" s="8"/>
      <c r="J367" s="5"/>
      <c r="K367" s="5"/>
      <c r="L367" s="5"/>
      <c r="N367" s="5"/>
    </row>
    <row r="368" spans="1:14" s="7" customFormat="1" x14ac:dyDescent="0.25">
      <c r="A368" s="5"/>
      <c r="D368" s="9"/>
      <c r="E368" s="10"/>
      <c r="G368" s="8"/>
      <c r="J368" s="5"/>
      <c r="K368" s="5"/>
      <c r="L368" s="5"/>
      <c r="N368" s="5"/>
    </row>
    <row r="369" spans="1:14" s="7" customFormat="1" x14ac:dyDescent="0.25">
      <c r="A369" s="5"/>
      <c r="D369" s="9"/>
      <c r="E369" s="10"/>
      <c r="G369" s="8"/>
      <c r="J369" s="5"/>
      <c r="K369" s="5"/>
      <c r="L369" s="5"/>
      <c r="N369" s="5"/>
    </row>
    <row r="370" spans="1:14" s="7" customFormat="1" x14ac:dyDescent="0.25">
      <c r="A370" s="5"/>
      <c r="D370" s="9"/>
      <c r="E370" s="10"/>
      <c r="G370" s="8"/>
      <c r="J370" s="5"/>
      <c r="K370" s="5"/>
      <c r="L370" s="5"/>
      <c r="N370" s="5"/>
    </row>
    <row r="371" spans="1:14" s="7" customFormat="1" x14ac:dyDescent="0.25">
      <c r="A371" s="5"/>
      <c r="D371" s="9"/>
      <c r="E371" s="10"/>
      <c r="G371" s="8"/>
      <c r="J371" s="5"/>
      <c r="K371" s="5"/>
      <c r="L371" s="5"/>
      <c r="N371" s="5"/>
    </row>
    <row r="372" spans="1:14" s="7" customFormat="1" x14ac:dyDescent="0.25">
      <c r="A372" s="5"/>
      <c r="D372" s="9"/>
      <c r="E372" s="10"/>
      <c r="G372" s="8"/>
      <c r="J372" s="5"/>
      <c r="K372" s="5"/>
      <c r="L372" s="5"/>
      <c r="N372" s="5"/>
    </row>
    <row r="373" spans="1:14" s="7" customFormat="1" x14ac:dyDescent="0.25">
      <c r="A373" s="5"/>
      <c r="D373" s="9"/>
      <c r="E373" s="10"/>
      <c r="G373" s="8"/>
      <c r="J373" s="5"/>
      <c r="K373" s="5"/>
      <c r="L373" s="5"/>
      <c r="N373" s="5"/>
    </row>
    <row r="374" spans="1:14" s="7" customFormat="1" x14ac:dyDescent="0.25">
      <c r="A374" s="5"/>
      <c r="D374" s="9"/>
      <c r="E374" s="10"/>
      <c r="G374" s="8"/>
      <c r="J374" s="5"/>
      <c r="K374" s="5"/>
      <c r="L374" s="5"/>
      <c r="N374" s="5"/>
    </row>
    <row r="375" spans="1:14" s="7" customFormat="1" x14ac:dyDescent="0.25">
      <c r="A375" s="5"/>
      <c r="D375" s="9"/>
      <c r="E375" s="10"/>
      <c r="G375" s="8"/>
      <c r="J375" s="5"/>
      <c r="K375" s="5"/>
      <c r="L375" s="5"/>
      <c r="N375" s="5"/>
    </row>
    <row r="376" spans="1:14" s="7" customFormat="1" x14ac:dyDescent="0.25">
      <c r="A376" s="5"/>
      <c r="D376" s="9"/>
      <c r="E376" s="10"/>
      <c r="G376" s="8"/>
      <c r="J376" s="5"/>
      <c r="K376" s="5"/>
      <c r="L376" s="5"/>
      <c r="N376" s="5"/>
    </row>
    <row r="377" spans="1:14" s="7" customFormat="1" x14ac:dyDescent="0.25">
      <c r="A377" s="5"/>
      <c r="D377" s="9"/>
      <c r="E377" s="10"/>
      <c r="G377" s="8"/>
      <c r="J377" s="5"/>
      <c r="K377" s="5"/>
      <c r="L377" s="5"/>
      <c r="N377" s="5"/>
    </row>
    <row r="378" spans="1:14" s="7" customFormat="1" x14ac:dyDescent="0.25">
      <c r="A378" s="5"/>
      <c r="D378" s="9"/>
      <c r="E378" s="10"/>
      <c r="G378" s="8"/>
      <c r="J378" s="5"/>
      <c r="K378" s="5"/>
      <c r="L378" s="5"/>
      <c r="N378" s="5"/>
    </row>
    <row r="379" spans="1:14" s="7" customFormat="1" x14ac:dyDescent="0.25">
      <c r="A379" s="5"/>
      <c r="D379" s="9"/>
      <c r="E379" s="10"/>
      <c r="G379" s="8"/>
      <c r="J379" s="5"/>
      <c r="K379" s="5"/>
      <c r="L379" s="5"/>
      <c r="N379" s="5"/>
    </row>
    <row r="380" spans="1:14" s="7" customFormat="1" x14ac:dyDescent="0.25">
      <c r="A380" s="5"/>
      <c r="D380" s="9"/>
      <c r="E380" s="10"/>
      <c r="G380" s="8"/>
      <c r="J380" s="5"/>
      <c r="K380" s="5"/>
      <c r="L380" s="5"/>
      <c r="N380" s="5"/>
    </row>
    <row r="381" spans="1:14" s="7" customFormat="1" x14ac:dyDescent="0.25">
      <c r="A381" s="5"/>
      <c r="D381" s="9"/>
      <c r="E381" s="10"/>
      <c r="G381" s="8"/>
      <c r="J381" s="5"/>
      <c r="K381" s="5"/>
      <c r="L381" s="5"/>
      <c r="N381" s="5"/>
    </row>
    <row r="382" spans="1:14" s="7" customFormat="1" x14ac:dyDescent="0.25">
      <c r="A382" s="5"/>
      <c r="D382" s="9"/>
      <c r="E382" s="10"/>
      <c r="G382" s="8"/>
      <c r="J382" s="5"/>
      <c r="K382" s="5"/>
      <c r="L382" s="5"/>
      <c r="N382" s="5"/>
    </row>
    <row r="383" spans="1:14" s="7" customFormat="1" x14ac:dyDescent="0.25">
      <c r="A383" s="5"/>
      <c r="D383" s="9"/>
      <c r="E383" s="10"/>
      <c r="G383" s="8"/>
      <c r="J383" s="5"/>
      <c r="K383" s="5"/>
      <c r="L383" s="5"/>
      <c r="N383" s="5"/>
    </row>
    <row r="384" spans="1:14" s="7" customFormat="1" x14ac:dyDescent="0.25">
      <c r="A384" s="5"/>
      <c r="D384" s="9"/>
      <c r="E384" s="10"/>
      <c r="G384" s="8"/>
      <c r="J384" s="5"/>
      <c r="K384" s="5"/>
      <c r="L384" s="5"/>
      <c r="N384" s="5"/>
    </row>
    <row r="385" spans="1:14" s="7" customFormat="1" x14ac:dyDescent="0.25">
      <c r="A385" s="5"/>
      <c r="D385" s="9"/>
      <c r="E385" s="10"/>
      <c r="G385" s="8"/>
      <c r="J385" s="5"/>
      <c r="K385" s="5"/>
      <c r="L385" s="5"/>
      <c r="N385" s="5"/>
    </row>
    <row r="386" spans="1:14" s="7" customFormat="1" x14ac:dyDescent="0.25">
      <c r="A386" s="5"/>
      <c r="D386" s="9"/>
      <c r="E386" s="10"/>
      <c r="G386" s="8"/>
      <c r="J386" s="5"/>
      <c r="K386" s="5"/>
      <c r="L386" s="5"/>
      <c r="N386" s="5"/>
    </row>
    <row r="387" spans="1:14" s="7" customFormat="1" x14ac:dyDescent="0.25">
      <c r="A387" s="5"/>
      <c r="D387" s="9"/>
      <c r="E387" s="10"/>
      <c r="G387" s="8"/>
      <c r="J387" s="5"/>
      <c r="K387" s="5"/>
      <c r="L387" s="5"/>
      <c r="N387" s="5"/>
    </row>
    <row r="388" spans="1:14" s="7" customFormat="1" x14ac:dyDescent="0.25">
      <c r="A388" s="5"/>
      <c r="D388" s="9"/>
      <c r="E388" s="10"/>
      <c r="G388" s="8"/>
      <c r="J388" s="5"/>
      <c r="K388" s="5"/>
      <c r="L388" s="5"/>
      <c r="N388" s="5"/>
    </row>
    <row r="389" spans="1:14" s="7" customFormat="1" x14ac:dyDescent="0.25">
      <c r="A389" s="5"/>
      <c r="D389" s="9"/>
      <c r="E389" s="10"/>
      <c r="G389" s="8"/>
      <c r="J389" s="5"/>
      <c r="K389" s="5"/>
      <c r="L389" s="5"/>
      <c r="N389" s="5"/>
    </row>
    <row r="390" spans="1:14" s="7" customFormat="1" x14ac:dyDescent="0.25">
      <c r="A390" s="5"/>
      <c r="D390" s="9"/>
      <c r="E390" s="10"/>
      <c r="G390" s="8"/>
      <c r="J390" s="5"/>
      <c r="K390" s="5"/>
      <c r="L390" s="5"/>
      <c r="N390" s="5"/>
    </row>
    <row r="391" spans="1:14" s="7" customFormat="1" x14ac:dyDescent="0.25">
      <c r="A391" s="5"/>
      <c r="D391" s="9"/>
      <c r="E391" s="10"/>
      <c r="G391" s="8"/>
      <c r="J391" s="5"/>
      <c r="K391" s="5"/>
      <c r="L391" s="5"/>
      <c r="N391" s="5"/>
    </row>
    <row r="392" spans="1:14" s="7" customFormat="1" x14ac:dyDescent="0.25">
      <c r="A392" s="5"/>
      <c r="D392" s="9"/>
      <c r="E392" s="10"/>
      <c r="G392" s="8"/>
      <c r="J392" s="5"/>
      <c r="K392" s="5"/>
      <c r="L392" s="5"/>
      <c r="N392" s="5"/>
    </row>
    <row r="393" spans="1:14" s="7" customFormat="1" x14ac:dyDescent="0.25">
      <c r="A393" s="5"/>
      <c r="D393" s="9"/>
      <c r="E393" s="10"/>
      <c r="G393" s="8"/>
      <c r="J393" s="5"/>
      <c r="K393" s="5"/>
      <c r="L393" s="5"/>
      <c r="N393" s="5"/>
    </row>
    <row r="394" spans="1:14" s="7" customFormat="1" x14ac:dyDescent="0.25">
      <c r="A394" s="5"/>
      <c r="D394" s="9"/>
      <c r="E394" s="10"/>
      <c r="G394" s="8"/>
      <c r="J394" s="5"/>
      <c r="K394" s="5"/>
      <c r="L394" s="5"/>
      <c r="N394" s="5"/>
    </row>
    <row r="395" spans="1:14" s="7" customFormat="1" x14ac:dyDescent="0.25">
      <c r="A395" s="5"/>
      <c r="D395" s="9"/>
      <c r="E395" s="10"/>
      <c r="G395" s="8"/>
      <c r="J395" s="5"/>
      <c r="K395" s="5"/>
      <c r="L395" s="5"/>
      <c r="N395" s="5"/>
    </row>
    <row r="396" spans="1:14" s="7" customFormat="1" x14ac:dyDescent="0.25">
      <c r="A396" s="5"/>
      <c r="D396" s="9"/>
      <c r="E396" s="10"/>
      <c r="G396" s="8"/>
      <c r="J396" s="5"/>
      <c r="K396" s="5"/>
      <c r="L396" s="5"/>
      <c r="N396" s="5"/>
    </row>
    <row r="397" spans="1:14" s="7" customFormat="1" x14ac:dyDescent="0.25">
      <c r="A397" s="5"/>
      <c r="D397" s="9"/>
      <c r="E397" s="10"/>
      <c r="G397" s="8"/>
      <c r="J397" s="5"/>
      <c r="K397" s="5"/>
      <c r="L397" s="5"/>
      <c r="N397" s="5"/>
    </row>
    <row r="398" spans="1:14" s="7" customFormat="1" x14ac:dyDescent="0.25">
      <c r="A398" s="5"/>
      <c r="D398" s="9"/>
      <c r="E398" s="10"/>
      <c r="G398" s="8"/>
      <c r="J398" s="5"/>
      <c r="K398" s="5"/>
      <c r="L398" s="5"/>
      <c r="N398" s="5"/>
    </row>
    <row r="399" spans="1:14" s="7" customFormat="1" x14ac:dyDescent="0.25">
      <c r="A399" s="5"/>
      <c r="D399" s="9"/>
      <c r="E399" s="10"/>
      <c r="G399" s="8"/>
      <c r="J399" s="5"/>
      <c r="K399" s="5"/>
      <c r="L399" s="5"/>
      <c r="N399" s="5"/>
    </row>
    <row r="400" spans="1:14" s="7" customFormat="1" x14ac:dyDescent="0.25">
      <c r="A400" s="5"/>
      <c r="D400" s="9"/>
      <c r="E400" s="10"/>
      <c r="G400" s="8"/>
      <c r="J400" s="5"/>
      <c r="K400" s="5"/>
      <c r="L400" s="5"/>
      <c r="N400" s="5"/>
    </row>
    <row r="401" spans="1:14" s="7" customFormat="1" x14ac:dyDescent="0.25">
      <c r="A401" s="5"/>
      <c r="D401" s="9"/>
      <c r="E401" s="10"/>
      <c r="G401" s="8"/>
      <c r="J401" s="5"/>
      <c r="K401" s="5"/>
      <c r="L401" s="5"/>
      <c r="N401" s="5"/>
    </row>
    <row r="402" spans="1:14" s="7" customFormat="1" x14ac:dyDescent="0.25">
      <c r="A402" s="5"/>
      <c r="D402" s="9"/>
      <c r="E402" s="10"/>
      <c r="G402" s="8"/>
      <c r="J402" s="5"/>
      <c r="K402" s="5"/>
      <c r="L402" s="5"/>
      <c r="N402" s="5"/>
    </row>
    <row r="403" spans="1:14" s="7" customFormat="1" x14ac:dyDescent="0.25">
      <c r="A403" s="5"/>
      <c r="D403" s="9"/>
      <c r="E403" s="10"/>
      <c r="G403" s="8"/>
      <c r="J403" s="5"/>
      <c r="K403" s="5"/>
      <c r="L403" s="5"/>
      <c r="N403" s="5"/>
    </row>
    <row r="404" spans="1:14" s="7" customFormat="1" x14ac:dyDescent="0.25">
      <c r="A404" s="5"/>
      <c r="D404" s="9"/>
      <c r="E404" s="10"/>
      <c r="G404" s="8"/>
      <c r="J404" s="5"/>
      <c r="K404" s="5"/>
      <c r="L404" s="5"/>
      <c r="N404" s="5"/>
    </row>
    <row r="405" spans="1:14" s="7" customFormat="1" x14ac:dyDescent="0.25">
      <c r="A405" s="5"/>
      <c r="D405" s="9"/>
      <c r="E405" s="10"/>
      <c r="G405" s="8"/>
      <c r="J405" s="5"/>
      <c r="K405" s="5"/>
      <c r="L405" s="5"/>
      <c r="N405" s="5"/>
    </row>
    <row r="406" spans="1:14" s="7" customFormat="1" x14ac:dyDescent="0.25">
      <c r="A406" s="5"/>
      <c r="D406" s="9"/>
      <c r="E406" s="10"/>
      <c r="G406" s="8"/>
      <c r="J406" s="5"/>
      <c r="K406" s="5"/>
      <c r="L406" s="5"/>
      <c r="N406" s="5"/>
    </row>
    <row r="407" spans="1:14" s="7" customFormat="1" x14ac:dyDescent="0.25">
      <c r="A407" s="5"/>
      <c r="D407" s="9"/>
      <c r="E407" s="10"/>
      <c r="G407" s="8"/>
      <c r="J407" s="5"/>
      <c r="K407" s="5"/>
      <c r="L407" s="5"/>
      <c r="N407" s="5"/>
    </row>
    <row r="408" spans="1:14" s="7" customFormat="1" x14ac:dyDescent="0.25">
      <c r="A408" s="5"/>
      <c r="D408" s="9"/>
      <c r="E408" s="10"/>
      <c r="G408" s="8"/>
      <c r="J408" s="5"/>
      <c r="K408" s="5"/>
      <c r="L408" s="5"/>
      <c r="N408" s="5"/>
    </row>
    <row r="409" spans="1:14" s="7" customFormat="1" x14ac:dyDescent="0.25">
      <c r="A409" s="5"/>
      <c r="D409" s="9"/>
      <c r="E409" s="10"/>
      <c r="G409" s="8"/>
      <c r="J409" s="5"/>
      <c r="K409" s="5"/>
      <c r="L409" s="5"/>
      <c r="N409" s="5"/>
    </row>
    <row r="410" spans="1:14" s="7" customFormat="1" x14ac:dyDescent="0.25">
      <c r="A410" s="5"/>
      <c r="D410" s="9"/>
      <c r="E410" s="10"/>
      <c r="G410" s="8"/>
      <c r="J410" s="5"/>
      <c r="K410" s="5"/>
      <c r="L410" s="5"/>
      <c r="N410" s="5"/>
    </row>
    <row r="411" spans="1:14" s="7" customFormat="1" x14ac:dyDescent="0.25">
      <c r="A411" s="5"/>
      <c r="D411" s="9"/>
      <c r="E411" s="10"/>
      <c r="G411" s="8"/>
      <c r="J411" s="5"/>
      <c r="K411" s="5"/>
      <c r="L411" s="5"/>
      <c r="N411" s="5"/>
    </row>
    <row r="412" spans="1:14" s="7" customFormat="1" x14ac:dyDescent="0.25">
      <c r="A412" s="5"/>
      <c r="D412" s="9"/>
      <c r="E412" s="10"/>
      <c r="G412" s="8"/>
      <c r="J412" s="5"/>
      <c r="K412" s="5"/>
      <c r="L412" s="5"/>
      <c r="N412" s="5"/>
    </row>
    <row r="413" spans="1:14" s="7" customFormat="1" x14ac:dyDescent="0.25">
      <c r="A413" s="5"/>
      <c r="D413" s="9"/>
      <c r="E413" s="10"/>
      <c r="G413" s="8"/>
      <c r="J413" s="5"/>
      <c r="K413" s="5"/>
      <c r="L413" s="5"/>
      <c r="N413" s="5"/>
    </row>
    <row r="414" spans="1:14" s="7" customFormat="1" x14ac:dyDescent="0.25">
      <c r="A414" s="5"/>
      <c r="D414" s="9"/>
      <c r="E414" s="10"/>
      <c r="G414" s="8"/>
      <c r="J414" s="5"/>
      <c r="K414" s="5"/>
      <c r="L414" s="5"/>
      <c r="N414" s="5"/>
    </row>
    <row r="415" spans="1:14" s="7" customFormat="1" x14ac:dyDescent="0.25">
      <c r="A415" s="5"/>
      <c r="D415" s="9"/>
      <c r="E415" s="10"/>
      <c r="G415" s="8"/>
      <c r="J415" s="5"/>
      <c r="K415" s="5"/>
      <c r="L415" s="5"/>
      <c r="N415" s="5"/>
    </row>
    <row r="416" spans="1:14" s="7" customFormat="1" x14ac:dyDescent="0.25">
      <c r="A416" s="5"/>
      <c r="D416" s="9"/>
      <c r="E416" s="10"/>
      <c r="G416" s="8"/>
      <c r="J416" s="5"/>
      <c r="K416" s="5"/>
      <c r="L416" s="5"/>
      <c r="N416" s="5"/>
    </row>
    <row r="417" spans="1:14" s="7" customFormat="1" x14ac:dyDescent="0.25">
      <c r="A417" s="5"/>
      <c r="D417" s="9"/>
      <c r="E417" s="10"/>
      <c r="G417" s="8"/>
      <c r="J417" s="5"/>
      <c r="K417" s="5"/>
      <c r="L417" s="5"/>
      <c r="N417" s="5"/>
    </row>
    <row r="418" spans="1:14" s="7" customFormat="1" x14ac:dyDescent="0.25">
      <c r="A418" s="5"/>
      <c r="D418" s="9"/>
      <c r="E418" s="10"/>
      <c r="G418" s="8"/>
      <c r="J418" s="5"/>
      <c r="K418" s="5"/>
      <c r="L418" s="5"/>
      <c r="N418" s="5"/>
    </row>
    <row r="419" spans="1:14" s="7" customFormat="1" x14ac:dyDescent="0.25">
      <c r="A419" s="5"/>
      <c r="D419" s="9"/>
      <c r="E419" s="10"/>
      <c r="G419" s="8"/>
      <c r="J419" s="5"/>
      <c r="K419" s="5"/>
      <c r="L419" s="5"/>
      <c r="N419" s="5"/>
    </row>
    <row r="420" spans="1:14" s="7" customFormat="1" x14ac:dyDescent="0.25">
      <c r="A420" s="5"/>
      <c r="D420" s="9"/>
      <c r="E420" s="10"/>
      <c r="G420" s="8"/>
      <c r="J420" s="5"/>
      <c r="K420" s="5"/>
      <c r="L420" s="5"/>
      <c r="N420" s="5"/>
    </row>
    <row r="421" spans="1:14" s="7" customFormat="1" x14ac:dyDescent="0.25">
      <c r="A421" s="5"/>
      <c r="D421" s="9"/>
      <c r="E421" s="10"/>
      <c r="G421" s="8"/>
      <c r="J421" s="5"/>
      <c r="K421" s="5"/>
      <c r="L421" s="5"/>
      <c r="N421" s="5"/>
    </row>
    <row r="422" spans="1:14" s="7" customFormat="1" x14ac:dyDescent="0.25">
      <c r="A422" s="5"/>
      <c r="D422" s="9"/>
      <c r="E422" s="10"/>
      <c r="G422" s="8"/>
      <c r="J422" s="5"/>
      <c r="K422" s="5"/>
      <c r="L422" s="5"/>
      <c r="N422" s="5"/>
    </row>
    <row r="423" spans="1:14" s="7" customFormat="1" x14ac:dyDescent="0.25">
      <c r="A423" s="5"/>
      <c r="D423" s="9"/>
      <c r="E423" s="10"/>
      <c r="G423" s="8"/>
      <c r="J423" s="5"/>
      <c r="K423" s="5"/>
      <c r="L423" s="5"/>
      <c r="N423" s="5"/>
    </row>
    <row r="424" spans="1:14" s="7" customFormat="1" x14ac:dyDescent="0.25">
      <c r="A424" s="5"/>
      <c r="D424" s="9"/>
      <c r="E424" s="10"/>
      <c r="G424" s="8"/>
      <c r="J424" s="5"/>
      <c r="K424" s="5"/>
      <c r="L424" s="5"/>
      <c r="N424" s="5"/>
    </row>
    <row r="425" spans="1:14" s="7" customFormat="1" x14ac:dyDescent="0.25">
      <c r="A425" s="5"/>
      <c r="D425" s="9"/>
      <c r="E425" s="10"/>
      <c r="G425" s="8"/>
      <c r="J425" s="5"/>
      <c r="K425" s="5"/>
      <c r="L425" s="5"/>
      <c r="N425" s="5"/>
    </row>
    <row r="426" spans="1:14" s="7" customFormat="1" x14ac:dyDescent="0.25">
      <c r="A426" s="5"/>
      <c r="D426" s="9"/>
      <c r="E426" s="10"/>
      <c r="G426" s="8"/>
      <c r="J426" s="5"/>
      <c r="K426" s="5"/>
      <c r="L426" s="5"/>
      <c r="N426" s="5"/>
    </row>
    <row r="427" spans="1:14" s="7" customFormat="1" x14ac:dyDescent="0.25">
      <c r="A427" s="5"/>
      <c r="D427" s="9"/>
      <c r="E427" s="10"/>
      <c r="G427" s="8"/>
      <c r="J427" s="5"/>
      <c r="K427" s="5"/>
      <c r="L427" s="5"/>
      <c r="N427" s="5"/>
    </row>
    <row r="428" spans="1:14" s="7" customFormat="1" x14ac:dyDescent="0.25">
      <c r="A428" s="5"/>
      <c r="D428" s="9"/>
      <c r="E428" s="10"/>
      <c r="G428" s="8"/>
      <c r="J428" s="5"/>
      <c r="K428" s="5"/>
      <c r="L428" s="5"/>
      <c r="N428" s="5"/>
    </row>
    <row r="429" spans="1:14" s="7" customFormat="1" x14ac:dyDescent="0.25">
      <c r="A429" s="5"/>
      <c r="D429" s="9"/>
      <c r="E429" s="10"/>
      <c r="G429" s="8"/>
      <c r="J429" s="5"/>
      <c r="K429" s="5"/>
      <c r="L429" s="5"/>
      <c r="N429" s="5"/>
    </row>
    <row r="430" spans="1:14" s="7" customFormat="1" x14ac:dyDescent="0.25">
      <c r="A430" s="5"/>
      <c r="D430" s="9"/>
      <c r="E430" s="10"/>
      <c r="G430" s="8"/>
      <c r="J430" s="5"/>
      <c r="K430" s="5"/>
      <c r="L430" s="5"/>
      <c r="N430" s="5"/>
    </row>
    <row r="431" spans="1:14" s="7" customFormat="1" x14ac:dyDescent="0.25">
      <c r="A431" s="5"/>
      <c r="D431" s="9"/>
      <c r="E431" s="10"/>
      <c r="G431" s="8"/>
      <c r="J431" s="5"/>
      <c r="K431" s="5"/>
      <c r="L431" s="5"/>
      <c r="N431" s="5"/>
    </row>
    <row r="432" spans="1:14" s="7" customFormat="1" x14ac:dyDescent="0.25">
      <c r="A432" s="5"/>
      <c r="D432" s="9"/>
      <c r="E432" s="10"/>
      <c r="G432" s="8"/>
      <c r="J432" s="5"/>
      <c r="K432" s="5"/>
      <c r="L432" s="5"/>
      <c r="N432" s="5"/>
    </row>
    <row r="433" spans="1:14" s="7" customFormat="1" x14ac:dyDescent="0.25">
      <c r="A433" s="5"/>
      <c r="D433" s="9"/>
      <c r="E433" s="10"/>
      <c r="G433" s="8"/>
      <c r="J433" s="5"/>
      <c r="K433" s="5"/>
      <c r="L433" s="5"/>
      <c r="N433" s="5"/>
    </row>
    <row r="434" spans="1:14" s="7" customFormat="1" x14ac:dyDescent="0.25">
      <c r="A434" s="5"/>
      <c r="D434" s="9"/>
      <c r="E434" s="10"/>
      <c r="G434" s="8"/>
      <c r="J434" s="5"/>
      <c r="K434" s="5"/>
      <c r="L434" s="5"/>
      <c r="N434" s="5"/>
    </row>
    <row r="435" spans="1:14" s="7" customFormat="1" x14ac:dyDescent="0.25">
      <c r="A435" s="5"/>
      <c r="D435" s="9"/>
      <c r="E435" s="10"/>
      <c r="G435" s="8"/>
      <c r="J435" s="5"/>
      <c r="K435" s="5"/>
      <c r="L435" s="5"/>
      <c r="N435" s="5"/>
    </row>
    <row r="436" spans="1:14" s="7" customFormat="1" x14ac:dyDescent="0.25">
      <c r="A436" s="5"/>
      <c r="D436" s="9"/>
      <c r="E436" s="10"/>
      <c r="G436" s="8"/>
      <c r="J436" s="5"/>
      <c r="K436" s="5"/>
      <c r="L436" s="5"/>
      <c r="N436" s="5"/>
    </row>
    <row r="437" spans="1:14" s="7" customFormat="1" x14ac:dyDescent="0.25">
      <c r="A437" s="5"/>
      <c r="D437" s="9"/>
      <c r="E437" s="10"/>
      <c r="G437" s="8"/>
      <c r="J437" s="5"/>
      <c r="K437" s="5"/>
      <c r="L437" s="5"/>
      <c r="N437" s="5"/>
    </row>
    <row r="438" spans="1:14" s="7" customFormat="1" x14ac:dyDescent="0.25">
      <c r="A438" s="5"/>
      <c r="D438" s="9"/>
      <c r="E438" s="10"/>
      <c r="G438" s="8"/>
      <c r="J438" s="5"/>
      <c r="K438" s="5"/>
      <c r="L438" s="5"/>
      <c r="N438" s="5"/>
    </row>
    <row r="439" spans="1:14" s="7" customFormat="1" x14ac:dyDescent="0.25">
      <c r="A439" s="5"/>
      <c r="D439" s="9"/>
      <c r="E439" s="10"/>
      <c r="G439" s="8"/>
      <c r="J439" s="5"/>
      <c r="K439" s="5"/>
      <c r="L439" s="5"/>
      <c r="N439" s="5"/>
    </row>
    <row r="440" spans="1:14" s="7" customFormat="1" x14ac:dyDescent="0.25">
      <c r="A440" s="5"/>
      <c r="D440" s="9"/>
      <c r="E440" s="10"/>
      <c r="G440" s="8"/>
      <c r="J440" s="5"/>
      <c r="K440" s="5"/>
      <c r="L440" s="5"/>
      <c r="N440" s="5"/>
    </row>
    <row r="441" spans="1:14" s="7" customFormat="1" x14ac:dyDescent="0.25">
      <c r="A441" s="5"/>
      <c r="D441" s="9"/>
      <c r="E441" s="10"/>
      <c r="G441" s="8"/>
      <c r="J441" s="5"/>
      <c r="K441" s="5"/>
      <c r="L441" s="5"/>
      <c r="N441" s="5"/>
    </row>
    <row r="442" spans="1:14" s="7" customFormat="1" x14ac:dyDescent="0.25">
      <c r="A442" s="5"/>
      <c r="D442" s="9"/>
      <c r="E442" s="10"/>
      <c r="G442" s="8"/>
      <c r="J442" s="5"/>
      <c r="K442" s="5"/>
      <c r="L442" s="5"/>
      <c r="N442" s="5"/>
    </row>
    <row r="443" spans="1:14" s="7" customFormat="1" x14ac:dyDescent="0.25">
      <c r="A443" s="5"/>
      <c r="D443" s="9"/>
      <c r="E443" s="10"/>
      <c r="G443" s="8"/>
      <c r="J443" s="5"/>
      <c r="K443" s="5"/>
      <c r="L443" s="5"/>
      <c r="N443" s="5"/>
    </row>
    <row r="444" spans="1:14" s="7" customFormat="1" x14ac:dyDescent="0.25">
      <c r="A444" s="5"/>
      <c r="D444" s="9"/>
      <c r="E444" s="10"/>
      <c r="G444" s="8"/>
      <c r="J444" s="5"/>
      <c r="K444" s="5"/>
      <c r="L444" s="5"/>
      <c r="N444" s="5"/>
    </row>
    <row r="445" spans="1:14" s="7" customFormat="1" x14ac:dyDescent="0.25">
      <c r="A445" s="5"/>
      <c r="D445" s="9"/>
      <c r="E445" s="10"/>
      <c r="G445" s="8"/>
      <c r="J445" s="5"/>
      <c r="K445" s="5"/>
      <c r="L445" s="5"/>
      <c r="N445" s="5"/>
    </row>
    <row r="446" spans="1:14" s="7" customFormat="1" x14ac:dyDescent="0.25">
      <c r="A446" s="5"/>
      <c r="D446" s="9"/>
      <c r="E446" s="10"/>
      <c r="G446" s="8"/>
      <c r="J446" s="5"/>
      <c r="K446" s="5"/>
      <c r="L446" s="5"/>
      <c r="N446" s="5"/>
    </row>
    <row r="447" spans="1:14" s="7" customFormat="1" x14ac:dyDescent="0.25">
      <c r="A447" s="5"/>
      <c r="D447" s="9"/>
      <c r="E447" s="10"/>
      <c r="G447" s="8"/>
      <c r="J447" s="5"/>
      <c r="K447" s="5"/>
      <c r="L447" s="5"/>
      <c r="N447" s="5"/>
    </row>
    <row r="448" spans="1:14" s="7" customFormat="1" x14ac:dyDescent="0.25">
      <c r="A448" s="5"/>
      <c r="D448" s="9"/>
      <c r="E448" s="10"/>
      <c r="G448" s="8"/>
      <c r="J448" s="5"/>
      <c r="K448" s="5"/>
      <c r="L448" s="5"/>
      <c r="N448" s="5"/>
    </row>
    <row r="449" spans="1:14" s="7" customFormat="1" x14ac:dyDescent="0.25">
      <c r="A449" s="5"/>
      <c r="D449" s="9"/>
      <c r="E449" s="10"/>
      <c r="G449" s="8"/>
      <c r="J449" s="5"/>
      <c r="K449" s="5"/>
      <c r="L449" s="5"/>
      <c r="N449" s="5"/>
    </row>
    <row r="450" spans="1:14" s="7" customFormat="1" x14ac:dyDescent="0.25">
      <c r="A450" s="5"/>
      <c r="D450" s="9"/>
      <c r="E450" s="10"/>
      <c r="G450" s="8"/>
      <c r="J450" s="5"/>
      <c r="K450" s="5"/>
      <c r="L450" s="5"/>
      <c r="N450" s="5"/>
    </row>
    <row r="451" spans="1:14" s="7" customFormat="1" x14ac:dyDescent="0.25">
      <c r="A451" s="5"/>
      <c r="D451" s="9"/>
      <c r="E451" s="10"/>
      <c r="G451" s="8"/>
      <c r="J451" s="5"/>
      <c r="K451" s="5"/>
      <c r="L451" s="5"/>
      <c r="N451" s="5"/>
    </row>
    <row r="452" spans="1:14" s="7" customFormat="1" x14ac:dyDescent="0.25">
      <c r="A452" s="5"/>
      <c r="D452" s="9"/>
      <c r="E452" s="10"/>
      <c r="G452" s="8"/>
      <c r="J452" s="5"/>
      <c r="K452" s="5"/>
      <c r="L452" s="5"/>
      <c r="N452" s="5"/>
    </row>
    <row r="453" spans="1:14" s="7" customFormat="1" x14ac:dyDescent="0.25">
      <c r="A453" s="5"/>
      <c r="D453" s="9"/>
      <c r="E453" s="10"/>
      <c r="G453" s="8"/>
      <c r="J453" s="5"/>
      <c r="K453" s="5"/>
      <c r="L453" s="5"/>
      <c r="N453" s="5"/>
    </row>
    <row r="454" spans="1:14" s="7" customFormat="1" x14ac:dyDescent="0.25">
      <c r="A454" s="5"/>
      <c r="D454" s="9"/>
      <c r="E454" s="10"/>
      <c r="G454" s="8"/>
      <c r="J454" s="5"/>
      <c r="K454" s="5"/>
      <c r="L454" s="5"/>
      <c r="N454" s="5"/>
    </row>
    <row r="455" spans="1:14" s="7" customFormat="1" x14ac:dyDescent="0.25">
      <c r="A455" s="5"/>
      <c r="D455" s="9"/>
      <c r="E455" s="10"/>
      <c r="G455" s="8"/>
      <c r="J455" s="5"/>
      <c r="K455" s="5"/>
      <c r="L455" s="5"/>
      <c r="N455" s="5"/>
    </row>
    <row r="456" spans="1:14" s="7" customFormat="1" x14ac:dyDescent="0.25">
      <c r="A456" s="5"/>
      <c r="D456" s="9"/>
      <c r="E456" s="10"/>
      <c r="G456" s="8"/>
      <c r="J456" s="5"/>
      <c r="K456" s="5"/>
      <c r="L456" s="5"/>
      <c r="N456" s="5"/>
    </row>
    <row r="457" spans="1:14" s="7" customFormat="1" x14ac:dyDescent="0.25">
      <c r="A457" s="5"/>
      <c r="D457" s="9"/>
      <c r="E457" s="10"/>
      <c r="G457" s="8"/>
      <c r="J457" s="5"/>
      <c r="K457" s="5"/>
      <c r="L457" s="5"/>
      <c r="N457" s="5"/>
    </row>
    <row r="458" spans="1:14" s="7" customFormat="1" x14ac:dyDescent="0.25">
      <c r="A458" s="5"/>
      <c r="D458" s="9"/>
      <c r="E458" s="10"/>
      <c r="G458" s="8"/>
      <c r="J458" s="5"/>
      <c r="K458" s="5"/>
      <c r="L458" s="5"/>
      <c r="N458" s="5"/>
    </row>
    <row r="459" spans="1:14" s="7" customFormat="1" x14ac:dyDescent="0.25">
      <c r="A459" s="5"/>
      <c r="D459" s="9"/>
      <c r="E459" s="10"/>
      <c r="G459" s="8"/>
      <c r="J459" s="5"/>
      <c r="K459" s="5"/>
      <c r="L459" s="5"/>
      <c r="N459" s="5"/>
    </row>
    <row r="460" spans="1:14" s="7" customFormat="1" x14ac:dyDescent="0.25">
      <c r="A460" s="5"/>
      <c r="D460" s="9"/>
      <c r="E460" s="10"/>
      <c r="G460" s="8"/>
      <c r="J460" s="5"/>
      <c r="K460" s="5"/>
      <c r="L460" s="5"/>
      <c r="N460" s="5"/>
    </row>
    <row r="461" spans="1:14" s="7" customFormat="1" x14ac:dyDescent="0.25">
      <c r="A461" s="5"/>
      <c r="D461" s="9"/>
      <c r="E461" s="10"/>
      <c r="G461" s="8"/>
      <c r="J461" s="5"/>
      <c r="K461" s="5"/>
      <c r="L461" s="5"/>
      <c r="N461" s="5"/>
    </row>
    <row r="462" spans="1:14" s="7" customFormat="1" x14ac:dyDescent="0.25">
      <c r="A462" s="5"/>
      <c r="D462" s="9"/>
      <c r="E462" s="10"/>
      <c r="G462" s="8"/>
      <c r="J462" s="5"/>
      <c r="K462" s="5"/>
      <c r="L462" s="5"/>
      <c r="N462" s="5"/>
    </row>
    <row r="463" spans="1:14" s="7" customFormat="1" x14ac:dyDescent="0.25">
      <c r="A463" s="5"/>
      <c r="D463" s="9"/>
      <c r="E463" s="10"/>
      <c r="G463" s="8"/>
      <c r="J463" s="5"/>
      <c r="K463" s="5"/>
      <c r="L463" s="5"/>
      <c r="N463" s="5"/>
    </row>
    <row r="464" spans="1:14" s="7" customFormat="1" x14ac:dyDescent="0.25">
      <c r="A464" s="5"/>
      <c r="D464" s="9"/>
      <c r="E464" s="10"/>
      <c r="G464" s="8"/>
      <c r="J464" s="5"/>
      <c r="K464" s="5"/>
      <c r="L464" s="5"/>
      <c r="N464" s="5"/>
    </row>
    <row r="465" spans="1:14" s="7" customFormat="1" x14ac:dyDescent="0.25">
      <c r="A465" s="5"/>
      <c r="D465" s="9"/>
      <c r="E465" s="10"/>
      <c r="G465" s="8"/>
      <c r="J465" s="5"/>
      <c r="K465" s="5"/>
      <c r="L465" s="5"/>
      <c r="N465" s="5"/>
    </row>
    <row r="466" spans="1:14" s="7" customFormat="1" x14ac:dyDescent="0.25">
      <c r="A466" s="5"/>
      <c r="D466" s="9"/>
      <c r="E466" s="10"/>
      <c r="G466" s="8"/>
      <c r="J466" s="5"/>
      <c r="K466" s="5"/>
      <c r="L466" s="5"/>
      <c r="N466" s="5"/>
    </row>
    <row r="467" spans="1:14" s="7" customFormat="1" x14ac:dyDescent="0.25">
      <c r="A467" s="5"/>
      <c r="D467" s="9"/>
      <c r="E467" s="10"/>
      <c r="G467" s="8"/>
      <c r="J467" s="5"/>
      <c r="K467" s="5"/>
      <c r="L467" s="5"/>
      <c r="N467" s="5"/>
    </row>
    <row r="468" spans="1:14" s="7" customFormat="1" x14ac:dyDescent="0.25">
      <c r="A468" s="5"/>
      <c r="D468" s="9"/>
      <c r="E468" s="10"/>
      <c r="G468" s="8"/>
      <c r="J468" s="5"/>
      <c r="K468" s="5"/>
      <c r="L468" s="5"/>
      <c r="N468" s="5"/>
    </row>
    <row r="469" spans="1:14" s="7" customFormat="1" x14ac:dyDescent="0.25">
      <c r="A469" s="5"/>
      <c r="D469" s="9"/>
      <c r="E469" s="10"/>
      <c r="G469" s="8"/>
      <c r="J469" s="5"/>
      <c r="K469" s="5"/>
      <c r="L469" s="5"/>
      <c r="N469" s="5"/>
    </row>
    <row r="470" spans="1:14" s="7" customFormat="1" x14ac:dyDescent="0.25">
      <c r="A470" s="5"/>
      <c r="D470" s="9"/>
      <c r="E470" s="10"/>
      <c r="G470" s="8"/>
      <c r="J470" s="5"/>
      <c r="K470" s="5"/>
      <c r="L470" s="5"/>
      <c r="N470" s="5"/>
    </row>
    <row r="471" spans="1:14" s="7" customFormat="1" x14ac:dyDescent="0.25">
      <c r="A471" s="5"/>
      <c r="D471" s="9"/>
      <c r="E471" s="10"/>
      <c r="G471" s="8"/>
      <c r="J471" s="5"/>
      <c r="K471" s="5"/>
      <c r="L471" s="5"/>
      <c r="N471" s="5"/>
    </row>
    <row r="472" spans="1:14" s="7" customFormat="1" x14ac:dyDescent="0.25">
      <c r="A472" s="5"/>
      <c r="D472" s="9"/>
      <c r="E472" s="10"/>
      <c r="G472" s="8"/>
      <c r="J472" s="5"/>
      <c r="K472" s="5"/>
      <c r="L472" s="5"/>
      <c r="N472" s="5"/>
    </row>
    <row r="473" spans="1:14" s="7" customFormat="1" x14ac:dyDescent="0.25">
      <c r="A473" s="5"/>
      <c r="D473" s="9"/>
      <c r="E473" s="10"/>
      <c r="G473" s="8"/>
      <c r="J473" s="5"/>
      <c r="K473" s="5"/>
      <c r="L473" s="5"/>
      <c r="N473" s="5"/>
    </row>
    <row r="474" spans="1:14" s="7" customFormat="1" x14ac:dyDescent="0.25">
      <c r="A474" s="5"/>
      <c r="D474" s="9"/>
      <c r="E474" s="10"/>
      <c r="G474" s="8"/>
      <c r="J474" s="5"/>
      <c r="K474" s="5"/>
      <c r="L474" s="5"/>
      <c r="N474" s="5"/>
    </row>
    <row r="475" spans="1:14" s="7" customFormat="1" x14ac:dyDescent="0.25">
      <c r="A475" s="5"/>
      <c r="D475" s="9"/>
      <c r="E475" s="10"/>
      <c r="G475" s="8"/>
      <c r="J475" s="5"/>
      <c r="K475" s="5"/>
      <c r="L475" s="5"/>
      <c r="N475" s="5"/>
    </row>
    <row r="476" spans="1:14" s="7" customFormat="1" x14ac:dyDescent="0.25">
      <c r="A476" s="5"/>
      <c r="D476" s="9"/>
      <c r="E476" s="10"/>
      <c r="G476" s="8"/>
      <c r="J476" s="5"/>
      <c r="K476" s="5"/>
      <c r="L476" s="5"/>
      <c r="N476" s="5"/>
    </row>
    <row r="477" spans="1:14" s="7" customFormat="1" x14ac:dyDescent="0.25">
      <c r="A477" s="5"/>
      <c r="D477" s="9"/>
      <c r="E477" s="10"/>
      <c r="G477" s="8"/>
      <c r="J477" s="5"/>
      <c r="K477" s="5"/>
      <c r="L477" s="5"/>
      <c r="N477" s="5"/>
    </row>
    <row r="478" spans="1:14" s="7" customFormat="1" x14ac:dyDescent="0.25">
      <c r="A478" s="5"/>
      <c r="D478" s="9"/>
      <c r="E478" s="10"/>
      <c r="G478" s="8"/>
      <c r="J478" s="5"/>
      <c r="K478" s="5"/>
      <c r="L478" s="5"/>
      <c r="N478" s="5"/>
    </row>
    <row r="479" spans="1:14" s="7" customFormat="1" x14ac:dyDescent="0.25">
      <c r="A479" s="5"/>
      <c r="D479" s="9"/>
      <c r="E479" s="10"/>
      <c r="G479" s="8"/>
      <c r="J479" s="5"/>
      <c r="K479" s="5"/>
      <c r="L479" s="5"/>
      <c r="N479" s="5"/>
    </row>
    <row r="480" spans="1:14" s="7" customFormat="1" x14ac:dyDescent="0.25">
      <c r="A480" s="5"/>
      <c r="D480" s="9"/>
      <c r="E480" s="10"/>
      <c r="G480" s="8"/>
      <c r="J480" s="5"/>
      <c r="K480" s="5"/>
      <c r="L480" s="5"/>
      <c r="N480" s="5"/>
    </row>
    <row r="481" spans="1:14" s="7" customFormat="1" x14ac:dyDescent="0.25">
      <c r="A481" s="5"/>
      <c r="D481" s="9"/>
      <c r="E481" s="10"/>
      <c r="G481" s="8"/>
      <c r="J481" s="5"/>
      <c r="K481" s="5"/>
      <c r="L481" s="5"/>
      <c r="N481" s="5"/>
    </row>
    <row r="482" spans="1:14" s="7" customFormat="1" x14ac:dyDescent="0.25">
      <c r="A482" s="5"/>
      <c r="D482" s="9"/>
      <c r="E482" s="10"/>
      <c r="G482" s="8"/>
      <c r="J482" s="5"/>
      <c r="K482" s="5"/>
      <c r="L482" s="5"/>
      <c r="N482" s="5"/>
    </row>
    <row r="483" spans="1:14" s="7" customFormat="1" x14ac:dyDescent="0.25">
      <c r="A483" s="5"/>
      <c r="D483" s="9"/>
      <c r="E483" s="10"/>
      <c r="G483" s="8"/>
      <c r="J483" s="5"/>
      <c r="K483" s="5"/>
      <c r="L483" s="5"/>
      <c r="N483" s="5"/>
    </row>
    <row r="484" spans="1:14" s="7" customFormat="1" x14ac:dyDescent="0.25">
      <c r="A484" s="5"/>
      <c r="D484" s="9"/>
      <c r="E484" s="10"/>
      <c r="G484" s="8"/>
      <c r="J484" s="5"/>
      <c r="K484" s="5"/>
      <c r="L484" s="5"/>
      <c r="N484" s="5"/>
    </row>
    <row r="485" spans="1:14" s="7" customFormat="1" x14ac:dyDescent="0.25">
      <c r="A485" s="5"/>
      <c r="D485" s="9"/>
      <c r="E485" s="10"/>
      <c r="G485" s="8"/>
      <c r="J485" s="5"/>
      <c r="K485" s="5"/>
      <c r="L485" s="5"/>
      <c r="N485" s="5"/>
    </row>
    <row r="486" spans="1:14" s="7" customFormat="1" x14ac:dyDescent="0.25">
      <c r="A486" s="5"/>
      <c r="D486" s="9"/>
      <c r="E486" s="10"/>
      <c r="G486" s="8"/>
      <c r="J486" s="5"/>
      <c r="K486" s="5"/>
      <c r="L486" s="5"/>
      <c r="N486" s="5"/>
    </row>
    <row r="487" spans="1:14" s="7" customFormat="1" x14ac:dyDescent="0.25">
      <c r="A487" s="5"/>
      <c r="D487" s="9"/>
      <c r="E487" s="10"/>
      <c r="G487" s="8"/>
      <c r="J487" s="5"/>
      <c r="K487" s="5"/>
      <c r="L487" s="5"/>
      <c r="N487" s="5"/>
    </row>
    <row r="488" spans="1:14" s="7" customFormat="1" x14ac:dyDescent="0.25">
      <c r="A488" s="5"/>
      <c r="D488" s="9"/>
      <c r="E488" s="10"/>
      <c r="G488" s="8"/>
      <c r="J488" s="5"/>
      <c r="K488" s="5"/>
      <c r="L488" s="5"/>
      <c r="N488" s="5"/>
    </row>
    <row r="489" spans="1:14" s="7" customFormat="1" x14ac:dyDescent="0.25">
      <c r="A489" s="5"/>
      <c r="D489" s="9"/>
      <c r="E489" s="10"/>
      <c r="G489" s="8"/>
      <c r="J489" s="5"/>
      <c r="K489" s="5"/>
      <c r="L489" s="5"/>
      <c r="N489" s="5"/>
    </row>
    <row r="490" spans="1:14" s="7" customFormat="1" x14ac:dyDescent="0.25">
      <c r="A490" s="5"/>
      <c r="D490" s="9"/>
      <c r="E490" s="10"/>
      <c r="G490" s="8"/>
      <c r="J490" s="5"/>
      <c r="K490" s="5"/>
      <c r="L490" s="5"/>
      <c r="N490" s="5"/>
    </row>
    <row r="491" spans="1:14" s="7" customFormat="1" x14ac:dyDescent="0.25">
      <c r="A491" s="5"/>
      <c r="D491" s="9"/>
      <c r="E491" s="10"/>
      <c r="G491" s="8"/>
      <c r="J491" s="5"/>
      <c r="K491" s="5"/>
      <c r="L491" s="5"/>
      <c r="N491" s="5"/>
    </row>
    <row r="492" spans="1:14" s="7" customFormat="1" x14ac:dyDescent="0.25">
      <c r="A492" s="5"/>
      <c r="D492" s="9"/>
      <c r="E492" s="10"/>
      <c r="G492" s="8"/>
      <c r="J492" s="5"/>
      <c r="K492" s="5"/>
      <c r="L492" s="5"/>
      <c r="N492" s="5"/>
    </row>
    <row r="493" spans="1:14" s="7" customFormat="1" x14ac:dyDescent="0.25">
      <c r="A493" s="5"/>
      <c r="D493" s="9"/>
      <c r="E493" s="10"/>
      <c r="G493" s="8"/>
      <c r="J493" s="5"/>
      <c r="K493" s="5"/>
      <c r="L493" s="5"/>
      <c r="N493" s="5"/>
    </row>
    <row r="494" spans="1:14" s="7" customFormat="1" x14ac:dyDescent="0.25">
      <c r="A494" s="5"/>
      <c r="D494" s="9"/>
      <c r="E494" s="10"/>
      <c r="G494" s="8"/>
      <c r="J494" s="5"/>
      <c r="K494" s="5"/>
      <c r="L494" s="5"/>
      <c r="N494" s="5"/>
    </row>
    <row r="495" spans="1:14" s="7" customFormat="1" x14ac:dyDescent="0.25">
      <c r="A495" s="5"/>
      <c r="D495" s="9"/>
      <c r="E495" s="10"/>
      <c r="G495" s="8"/>
      <c r="J495" s="5"/>
      <c r="K495" s="5"/>
      <c r="L495" s="5"/>
      <c r="N495" s="5"/>
    </row>
    <row r="496" spans="1:14" s="7" customFormat="1" x14ac:dyDescent="0.25">
      <c r="A496" s="5"/>
      <c r="D496" s="9"/>
      <c r="E496" s="10"/>
      <c r="G496" s="8"/>
      <c r="J496" s="5"/>
      <c r="K496" s="5"/>
      <c r="L496" s="5"/>
      <c r="N496" s="5"/>
    </row>
    <row r="497" spans="1:14" s="7" customFormat="1" x14ac:dyDescent="0.25">
      <c r="A497" s="5"/>
      <c r="D497" s="9"/>
      <c r="E497" s="10"/>
      <c r="G497" s="8"/>
      <c r="J497" s="5"/>
      <c r="K497" s="5"/>
      <c r="L497" s="5"/>
      <c r="N497" s="5"/>
    </row>
    <row r="498" spans="1:14" s="7" customFormat="1" x14ac:dyDescent="0.25">
      <c r="A498" s="5"/>
      <c r="D498" s="9"/>
      <c r="E498" s="10"/>
      <c r="G498" s="8"/>
      <c r="J498" s="5"/>
      <c r="K498" s="5"/>
      <c r="L498" s="5"/>
      <c r="N498" s="5"/>
    </row>
    <row r="499" spans="1:14" s="7" customFormat="1" x14ac:dyDescent="0.25">
      <c r="A499" s="5"/>
      <c r="D499" s="9"/>
      <c r="E499" s="10"/>
      <c r="G499" s="8"/>
      <c r="J499" s="5"/>
      <c r="K499" s="5"/>
      <c r="L499" s="5"/>
      <c r="N499" s="5"/>
    </row>
    <row r="500" spans="1:14" s="7" customFormat="1" x14ac:dyDescent="0.25">
      <c r="A500" s="5"/>
      <c r="D500" s="9"/>
      <c r="E500" s="10"/>
      <c r="G500" s="8"/>
      <c r="J500" s="5"/>
      <c r="K500" s="5"/>
      <c r="L500" s="5"/>
      <c r="N500" s="5"/>
    </row>
    <row r="501" spans="1:14" s="7" customFormat="1" x14ac:dyDescent="0.25">
      <c r="A501" s="5"/>
      <c r="D501" s="9"/>
      <c r="E501" s="10"/>
      <c r="G501" s="8"/>
      <c r="J501" s="5"/>
      <c r="K501" s="5"/>
      <c r="L501" s="5"/>
      <c r="N501" s="5"/>
    </row>
    <row r="502" spans="1:14" s="7" customFormat="1" x14ac:dyDescent="0.25">
      <c r="A502" s="5"/>
      <c r="D502" s="9"/>
      <c r="E502" s="10"/>
      <c r="G502" s="8"/>
      <c r="J502" s="5"/>
      <c r="K502" s="5"/>
      <c r="L502" s="5"/>
      <c r="N502" s="5"/>
    </row>
    <row r="503" spans="1:14" s="7" customFormat="1" x14ac:dyDescent="0.25">
      <c r="A503" s="5"/>
      <c r="D503" s="9"/>
      <c r="E503" s="10"/>
      <c r="G503" s="8"/>
      <c r="J503" s="5"/>
      <c r="K503" s="5"/>
      <c r="L503" s="5"/>
      <c r="N503" s="5"/>
    </row>
    <row r="504" spans="1:14" s="7" customFormat="1" x14ac:dyDescent="0.25">
      <c r="A504" s="5"/>
      <c r="D504" s="9"/>
      <c r="E504" s="10"/>
      <c r="G504" s="8"/>
      <c r="J504" s="5"/>
      <c r="K504" s="5"/>
      <c r="L504" s="5"/>
      <c r="N504" s="5"/>
    </row>
    <row r="505" spans="1:14" s="7" customFormat="1" x14ac:dyDescent="0.25">
      <c r="A505" s="5"/>
      <c r="D505" s="9"/>
      <c r="E505" s="10"/>
      <c r="G505" s="8"/>
      <c r="J505" s="5"/>
      <c r="K505" s="5"/>
      <c r="L505" s="5"/>
      <c r="N505" s="5"/>
    </row>
    <row r="506" spans="1:14" s="7" customFormat="1" x14ac:dyDescent="0.25">
      <c r="A506" s="5"/>
      <c r="D506" s="9"/>
      <c r="E506" s="10"/>
      <c r="G506" s="8"/>
      <c r="J506" s="5"/>
      <c r="K506" s="5"/>
      <c r="L506" s="5"/>
      <c r="N506" s="5"/>
    </row>
    <row r="507" spans="1:14" s="7" customFormat="1" x14ac:dyDescent="0.25">
      <c r="A507" s="5"/>
      <c r="D507" s="9"/>
      <c r="E507" s="10"/>
      <c r="G507" s="8"/>
      <c r="J507" s="5"/>
      <c r="K507" s="5"/>
      <c r="L507" s="5"/>
      <c r="N507" s="5"/>
    </row>
    <row r="508" spans="1:14" s="7" customFormat="1" x14ac:dyDescent="0.25">
      <c r="A508" s="5"/>
      <c r="D508" s="9"/>
      <c r="E508" s="10"/>
      <c r="G508" s="8"/>
      <c r="J508" s="5"/>
      <c r="K508" s="5"/>
      <c r="L508" s="5"/>
      <c r="N508" s="5"/>
    </row>
    <row r="509" spans="1:14" s="7" customFormat="1" x14ac:dyDescent="0.25">
      <c r="A509" s="5"/>
      <c r="D509" s="9"/>
      <c r="E509" s="10"/>
      <c r="G509" s="8"/>
      <c r="J509" s="5"/>
      <c r="K509" s="5"/>
      <c r="L509" s="5"/>
      <c r="N509" s="5"/>
    </row>
    <row r="510" spans="1:14" s="7" customFormat="1" x14ac:dyDescent="0.25">
      <c r="A510" s="5"/>
      <c r="D510" s="9"/>
      <c r="E510" s="10"/>
      <c r="G510" s="8"/>
      <c r="J510" s="5"/>
      <c r="K510" s="5"/>
      <c r="L510" s="5"/>
      <c r="N510" s="5"/>
    </row>
    <row r="511" spans="1:14" s="7" customFormat="1" x14ac:dyDescent="0.25">
      <c r="A511" s="5"/>
      <c r="D511" s="9"/>
      <c r="E511" s="10"/>
      <c r="G511" s="8"/>
      <c r="J511" s="5"/>
      <c r="K511" s="5"/>
      <c r="L511" s="5"/>
      <c r="N511" s="5"/>
    </row>
    <row r="512" spans="1:14" s="7" customFormat="1" x14ac:dyDescent="0.25">
      <c r="A512" s="5"/>
      <c r="D512" s="9"/>
      <c r="E512" s="10"/>
      <c r="G512" s="8"/>
      <c r="J512" s="5"/>
      <c r="K512" s="5"/>
      <c r="L512" s="5"/>
      <c r="N512" s="5"/>
    </row>
    <row r="513" spans="1:14" s="7" customFormat="1" x14ac:dyDescent="0.25">
      <c r="A513" s="5"/>
      <c r="D513" s="9"/>
      <c r="E513" s="10"/>
      <c r="G513" s="8"/>
      <c r="J513" s="5"/>
      <c r="K513" s="5"/>
      <c r="L513" s="5"/>
      <c r="N513" s="5"/>
    </row>
    <row r="514" spans="1:14" s="7" customFormat="1" x14ac:dyDescent="0.25">
      <c r="A514" s="5"/>
      <c r="D514" s="9"/>
      <c r="E514" s="10"/>
      <c r="G514" s="8"/>
      <c r="J514" s="5"/>
      <c r="K514" s="5"/>
      <c r="L514" s="5"/>
      <c r="N514" s="5"/>
    </row>
    <row r="515" spans="1:14" s="7" customFormat="1" x14ac:dyDescent="0.25">
      <c r="A515" s="5"/>
      <c r="D515" s="9"/>
      <c r="E515" s="10"/>
      <c r="G515" s="8"/>
      <c r="J515" s="5"/>
      <c r="K515" s="5"/>
      <c r="L515" s="5"/>
      <c r="N515" s="5"/>
    </row>
    <row r="516" spans="1:14" s="7" customFormat="1" x14ac:dyDescent="0.25">
      <c r="A516" s="5"/>
      <c r="D516" s="9"/>
      <c r="E516" s="10"/>
      <c r="G516" s="8"/>
      <c r="J516" s="5"/>
      <c r="K516" s="5"/>
      <c r="L516" s="5"/>
      <c r="N516" s="5"/>
    </row>
    <row r="517" spans="1:14" s="7" customFormat="1" x14ac:dyDescent="0.25">
      <c r="A517" s="5"/>
      <c r="D517" s="9"/>
      <c r="E517" s="10"/>
      <c r="G517" s="8"/>
      <c r="J517" s="5"/>
      <c r="K517" s="5"/>
      <c r="L517" s="5"/>
      <c r="N517" s="5"/>
    </row>
    <row r="518" spans="1:14" s="7" customFormat="1" x14ac:dyDescent="0.25">
      <c r="A518" s="5"/>
      <c r="D518" s="9"/>
      <c r="E518" s="10"/>
      <c r="G518" s="8"/>
      <c r="J518" s="5"/>
      <c r="K518" s="5"/>
      <c r="L518" s="5"/>
      <c r="N518" s="5"/>
    </row>
    <row r="519" spans="1:14" s="7" customFormat="1" x14ac:dyDescent="0.25">
      <c r="A519" s="5"/>
      <c r="D519" s="9"/>
      <c r="E519" s="10"/>
      <c r="G519" s="8"/>
      <c r="J519" s="5"/>
      <c r="K519" s="5"/>
      <c r="L519" s="5"/>
      <c r="N519" s="5"/>
    </row>
    <row r="520" spans="1:14" s="7" customFormat="1" x14ac:dyDescent="0.25">
      <c r="A520" s="5"/>
      <c r="D520" s="9"/>
      <c r="E520" s="10"/>
      <c r="G520" s="8"/>
      <c r="J520" s="5"/>
      <c r="K520" s="5"/>
      <c r="L520" s="5"/>
      <c r="N520" s="5"/>
    </row>
    <row r="521" spans="1:14" s="7" customFormat="1" x14ac:dyDescent="0.25">
      <c r="A521" s="5"/>
      <c r="D521" s="9"/>
      <c r="E521" s="10"/>
      <c r="G521" s="8"/>
      <c r="J521" s="5"/>
      <c r="K521" s="5"/>
      <c r="L521" s="5"/>
      <c r="N521" s="5"/>
    </row>
    <row r="522" spans="1:14" s="7" customFormat="1" x14ac:dyDescent="0.25">
      <c r="A522" s="5"/>
      <c r="D522" s="9"/>
      <c r="E522" s="10"/>
      <c r="G522" s="8"/>
      <c r="J522" s="5"/>
      <c r="K522" s="5"/>
      <c r="L522" s="5"/>
      <c r="N522" s="5"/>
    </row>
    <row r="523" spans="1:14" s="7" customFormat="1" x14ac:dyDescent="0.25">
      <c r="A523" s="5"/>
      <c r="D523" s="9"/>
      <c r="E523" s="10"/>
      <c r="G523" s="8"/>
      <c r="J523" s="5"/>
      <c r="K523" s="5"/>
      <c r="L523" s="5"/>
      <c r="N523" s="5"/>
    </row>
    <row r="524" spans="1:14" s="7" customFormat="1" x14ac:dyDescent="0.25">
      <c r="A524" s="5"/>
      <c r="D524" s="9"/>
      <c r="E524" s="10"/>
      <c r="G524" s="8"/>
      <c r="J524" s="5"/>
      <c r="K524" s="5"/>
      <c r="L524" s="5"/>
      <c r="N524" s="5"/>
    </row>
    <row r="525" spans="1:14" s="7" customFormat="1" x14ac:dyDescent="0.25">
      <c r="A525" s="5"/>
      <c r="D525" s="9"/>
      <c r="E525" s="10"/>
      <c r="G525" s="8"/>
      <c r="J525" s="5"/>
      <c r="K525" s="5"/>
      <c r="L525" s="5"/>
      <c r="N525" s="5"/>
    </row>
    <row r="526" spans="1:14" s="7" customFormat="1" x14ac:dyDescent="0.25">
      <c r="A526" s="5"/>
      <c r="D526" s="9"/>
      <c r="E526" s="10"/>
      <c r="G526" s="8"/>
      <c r="J526" s="5"/>
      <c r="K526" s="5"/>
      <c r="L526" s="5"/>
      <c r="N526" s="5"/>
    </row>
    <row r="527" spans="1:14" s="7" customFormat="1" x14ac:dyDescent="0.25">
      <c r="A527" s="5"/>
      <c r="D527" s="9"/>
      <c r="E527" s="10"/>
      <c r="G527" s="8"/>
      <c r="J527" s="5"/>
      <c r="K527" s="5"/>
      <c r="L527" s="5"/>
      <c r="N527" s="5"/>
    </row>
    <row r="528" spans="1:14" s="7" customFormat="1" x14ac:dyDescent="0.25">
      <c r="A528" s="5"/>
      <c r="D528" s="9"/>
      <c r="E528" s="10"/>
      <c r="G528" s="8"/>
      <c r="J528" s="5"/>
      <c r="K528" s="5"/>
      <c r="L528" s="5"/>
      <c r="N528" s="5"/>
    </row>
    <row r="529" spans="1:14" s="7" customFormat="1" x14ac:dyDescent="0.25">
      <c r="A529" s="5"/>
      <c r="D529" s="9"/>
      <c r="E529" s="10"/>
      <c r="G529" s="8"/>
      <c r="J529" s="5"/>
      <c r="K529" s="5"/>
      <c r="L529" s="5"/>
      <c r="N529" s="5"/>
    </row>
    <row r="530" spans="1:14" s="7" customFormat="1" x14ac:dyDescent="0.25">
      <c r="A530" s="5"/>
      <c r="D530" s="9"/>
      <c r="E530" s="10"/>
      <c r="G530" s="8"/>
      <c r="J530" s="5"/>
      <c r="K530" s="5"/>
      <c r="L530" s="5"/>
      <c r="N530" s="5"/>
    </row>
    <row r="531" spans="1:14" s="7" customFormat="1" x14ac:dyDescent="0.25">
      <c r="A531" s="5"/>
      <c r="D531" s="9"/>
      <c r="E531" s="10"/>
      <c r="G531" s="8"/>
      <c r="J531" s="5"/>
      <c r="K531" s="5"/>
      <c r="L531" s="5"/>
      <c r="N531" s="5"/>
    </row>
    <row r="532" spans="1:14" s="7" customFormat="1" x14ac:dyDescent="0.25">
      <c r="A532" s="5"/>
      <c r="D532" s="9"/>
      <c r="E532" s="10"/>
      <c r="G532" s="8"/>
      <c r="J532" s="5"/>
      <c r="K532" s="5"/>
      <c r="L532" s="5"/>
      <c r="N532" s="5"/>
    </row>
    <row r="533" spans="1:14" s="7" customFormat="1" x14ac:dyDescent="0.25">
      <c r="A533" s="5"/>
      <c r="D533" s="9"/>
      <c r="E533" s="10"/>
      <c r="G533" s="8"/>
      <c r="J533" s="5"/>
      <c r="K533" s="5"/>
      <c r="L533" s="5"/>
      <c r="N533" s="5"/>
    </row>
    <row r="534" spans="1:14" s="7" customFormat="1" x14ac:dyDescent="0.25">
      <c r="A534" s="5"/>
      <c r="D534" s="9"/>
      <c r="E534" s="10"/>
      <c r="G534" s="8"/>
      <c r="J534" s="5"/>
      <c r="K534" s="5"/>
      <c r="L534" s="5"/>
      <c r="N534" s="5"/>
    </row>
    <row r="535" spans="1:14" s="7" customFormat="1" x14ac:dyDescent="0.25">
      <c r="A535" s="5"/>
      <c r="D535" s="9"/>
      <c r="E535" s="10"/>
      <c r="G535" s="8"/>
      <c r="J535" s="5"/>
      <c r="K535" s="5"/>
      <c r="L535" s="5"/>
      <c r="N535" s="5"/>
    </row>
    <row r="536" spans="1:14" s="7" customFormat="1" x14ac:dyDescent="0.25">
      <c r="A536" s="5"/>
      <c r="D536" s="9"/>
      <c r="E536" s="10"/>
      <c r="G536" s="8"/>
      <c r="J536" s="5"/>
      <c r="K536" s="5"/>
      <c r="L536" s="5"/>
      <c r="N536" s="5"/>
    </row>
    <row r="537" spans="1:14" s="7" customFormat="1" x14ac:dyDescent="0.25">
      <c r="A537" s="5"/>
      <c r="D537" s="9"/>
      <c r="E537" s="10"/>
      <c r="G537" s="8"/>
      <c r="J537" s="5"/>
      <c r="K537" s="5"/>
      <c r="L537" s="5"/>
      <c r="N537" s="5"/>
    </row>
    <row r="538" spans="1:14" s="7" customFormat="1" x14ac:dyDescent="0.25">
      <c r="A538" s="5"/>
      <c r="D538" s="9"/>
      <c r="E538" s="10"/>
      <c r="G538" s="8"/>
      <c r="J538" s="5"/>
      <c r="K538" s="5"/>
      <c r="L538" s="5"/>
      <c r="N538" s="5"/>
    </row>
    <row r="539" spans="1:14" s="7" customFormat="1" x14ac:dyDescent="0.25">
      <c r="A539" s="5"/>
      <c r="D539" s="9"/>
      <c r="E539" s="10"/>
      <c r="G539" s="8"/>
      <c r="J539" s="5"/>
      <c r="K539" s="5"/>
      <c r="L539" s="5"/>
      <c r="N539" s="5"/>
    </row>
    <row r="540" spans="1:14" s="7" customFormat="1" x14ac:dyDescent="0.25">
      <c r="A540" s="5"/>
      <c r="D540" s="9"/>
      <c r="E540" s="10"/>
      <c r="G540" s="8"/>
      <c r="J540" s="5"/>
      <c r="K540" s="5"/>
      <c r="L540" s="5"/>
      <c r="N540" s="5"/>
    </row>
    <row r="541" spans="1:14" s="7" customFormat="1" x14ac:dyDescent="0.25">
      <c r="A541" s="5"/>
      <c r="D541" s="9"/>
      <c r="E541" s="10"/>
      <c r="G541" s="8"/>
      <c r="J541" s="5"/>
      <c r="K541" s="5"/>
      <c r="L541" s="5"/>
      <c r="N541" s="5"/>
    </row>
    <row r="542" spans="1:14" s="7" customFormat="1" x14ac:dyDescent="0.25">
      <c r="A542" s="5"/>
      <c r="D542" s="9"/>
      <c r="E542" s="10"/>
      <c r="G542" s="8"/>
      <c r="J542" s="5"/>
      <c r="K542" s="5"/>
      <c r="L542" s="5"/>
      <c r="N542" s="5"/>
    </row>
    <row r="543" spans="1:14" s="7" customFormat="1" x14ac:dyDescent="0.25">
      <c r="A543" s="5"/>
      <c r="D543" s="9"/>
      <c r="E543" s="10"/>
      <c r="G543" s="8"/>
      <c r="J543" s="5"/>
      <c r="K543" s="5"/>
      <c r="L543" s="5"/>
      <c r="N543" s="5"/>
    </row>
    <row r="544" spans="1:14" s="7" customFormat="1" x14ac:dyDescent="0.25">
      <c r="A544" s="5"/>
      <c r="D544" s="9"/>
      <c r="E544" s="10"/>
      <c r="G544" s="8"/>
      <c r="J544" s="5"/>
      <c r="K544" s="5"/>
      <c r="L544" s="5"/>
      <c r="N544" s="5"/>
    </row>
    <row r="545" spans="1:14" s="7" customFormat="1" x14ac:dyDescent="0.25">
      <c r="A545" s="5"/>
      <c r="D545" s="9"/>
      <c r="E545" s="10"/>
      <c r="G545" s="8"/>
      <c r="J545" s="5"/>
      <c r="K545" s="5"/>
      <c r="L545" s="5"/>
      <c r="N545" s="5"/>
    </row>
    <row r="546" spans="1:14" s="7" customFormat="1" x14ac:dyDescent="0.25">
      <c r="A546" s="5"/>
      <c r="D546" s="9"/>
      <c r="E546" s="10"/>
      <c r="G546" s="8"/>
      <c r="J546" s="5"/>
      <c r="K546" s="5"/>
      <c r="L546" s="5"/>
      <c r="N546" s="5"/>
    </row>
    <row r="547" spans="1:14" s="7" customFormat="1" x14ac:dyDescent="0.25">
      <c r="A547" s="5"/>
      <c r="D547" s="9"/>
      <c r="E547" s="10"/>
      <c r="G547" s="8"/>
      <c r="J547" s="5"/>
      <c r="K547" s="5"/>
      <c r="L547" s="5"/>
      <c r="N547" s="5"/>
    </row>
    <row r="548" spans="1:14" s="7" customFormat="1" x14ac:dyDescent="0.25">
      <c r="A548" s="5"/>
      <c r="D548" s="9"/>
      <c r="E548" s="10"/>
      <c r="G548" s="8"/>
      <c r="J548" s="5"/>
      <c r="K548" s="5"/>
      <c r="L548" s="5"/>
      <c r="N548" s="5"/>
    </row>
    <row r="549" spans="1:14" s="7" customFormat="1" x14ac:dyDescent="0.25">
      <c r="A549" s="5"/>
      <c r="D549" s="9"/>
      <c r="E549" s="10"/>
      <c r="G549" s="8"/>
      <c r="J549" s="5"/>
      <c r="K549" s="5"/>
      <c r="L549" s="5"/>
      <c r="N549" s="5"/>
    </row>
    <row r="550" spans="1:14" s="7" customFormat="1" x14ac:dyDescent="0.25">
      <c r="A550" s="5"/>
      <c r="D550" s="9"/>
      <c r="E550" s="10"/>
      <c r="G550" s="8"/>
      <c r="J550" s="5"/>
      <c r="K550" s="5"/>
      <c r="L550" s="5"/>
      <c r="N550" s="5"/>
    </row>
    <row r="551" spans="1:14" s="7" customFormat="1" x14ac:dyDescent="0.25">
      <c r="A551" s="5"/>
      <c r="D551" s="9"/>
      <c r="E551" s="10"/>
      <c r="G551" s="8"/>
      <c r="J551" s="5"/>
      <c r="K551" s="5"/>
      <c r="L551" s="5"/>
      <c r="N551" s="5"/>
    </row>
    <row r="552" spans="1:14" s="7" customFormat="1" x14ac:dyDescent="0.25">
      <c r="A552" s="5"/>
      <c r="D552" s="9"/>
      <c r="E552" s="10"/>
      <c r="G552" s="8"/>
      <c r="J552" s="5"/>
      <c r="K552" s="5"/>
      <c r="L552" s="5"/>
      <c r="N552" s="5"/>
    </row>
    <row r="553" spans="1:14" s="7" customFormat="1" x14ac:dyDescent="0.25">
      <c r="A553" s="5"/>
      <c r="D553" s="9"/>
      <c r="E553" s="10"/>
      <c r="G553" s="8"/>
      <c r="J553" s="5"/>
      <c r="K553" s="5"/>
      <c r="L553" s="5"/>
      <c r="N553" s="5"/>
    </row>
    <row r="554" spans="1:14" s="7" customFormat="1" x14ac:dyDescent="0.25">
      <c r="A554" s="5"/>
      <c r="D554" s="9"/>
      <c r="E554" s="10"/>
      <c r="G554" s="8"/>
      <c r="J554" s="5"/>
      <c r="K554" s="5"/>
      <c r="L554" s="5"/>
      <c r="N554" s="5"/>
    </row>
    <row r="555" spans="1:14" s="7" customFormat="1" x14ac:dyDescent="0.25">
      <c r="A555" s="5"/>
      <c r="D555" s="9"/>
      <c r="E555" s="10"/>
      <c r="G555" s="8"/>
      <c r="J555" s="5"/>
      <c r="K555" s="5"/>
      <c r="L555" s="5"/>
      <c r="N555" s="5"/>
    </row>
    <row r="556" spans="1:14" s="7" customFormat="1" x14ac:dyDescent="0.25">
      <c r="A556" s="5"/>
      <c r="D556" s="9"/>
      <c r="E556" s="10"/>
      <c r="G556" s="8"/>
      <c r="J556" s="5"/>
      <c r="K556" s="5"/>
      <c r="L556" s="5"/>
      <c r="N556" s="5"/>
    </row>
    <row r="557" spans="1:14" s="7" customFormat="1" x14ac:dyDescent="0.25">
      <c r="A557" s="5"/>
      <c r="D557" s="9"/>
      <c r="E557" s="10"/>
      <c r="G557" s="8"/>
      <c r="J557" s="5"/>
      <c r="K557" s="5"/>
      <c r="L557" s="5"/>
      <c r="N557" s="5"/>
    </row>
    <row r="558" spans="1:14" s="7" customFormat="1" x14ac:dyDescent="0.25">
      <c r="A558" s="5"/>
      <c r="D558" s="9"/>
      <c r="E558" s="10"/>
      <c r="G558" s="8"/>
      <c r="J558" s="5"/>
      <c r="K558" s="5"/>
      <c r="L558" s="5"/>
      <c r="N558" s="5"/>
    </row>
    <row r="559" spans="1:14" s="7" customFormat="1" x14ac:dyDescent="0.25">
      <c r="A559" s="5"/>
      <c r="D559" s="9"/>
      <c r="E559" s="10"/>
      <c r="G559" s="8"/>
      <c r="J559" s="5"/>
      <c r="K559" s="5"/>
      <c r="L559" s="5"/>
      <c r="N559" s="5"/>
    </row>
    <row r="560" spans="1:14" s="7" customFormat="1" x14ac:dyDescent="0.25">
      <c r="A560" s="5"/>
      <c r="D560" s="9"/>
      <c r="E560" s="10"/>
      <c r="G560" s="8"/>
      <c r="J560" s="5"/>
      <c r="K560" s="5"/>
      <c r="L560" s="5"/>
      <c r="N560" s="5"/>
    </row>
    <row r="561" spans="1:14" s="7" customFormat="1" x14ac:dyDescent="0.25">
      <c r="A561" s="5"/>
      <c r="D561" s="9"/>
      <c r="E561" s="10"/>
      <c r="G561" s="8"/>
      <c r="J561" s="5"/>
      <c r="K561" s="5"/>
      <c r="L561" s="5"/>
      <c r="N561" s="5"/>
    </row>
    <row r="562" spans="1:14" s="7" customFormat="1" x14ac:dyDescent="0.25">
      <c r="A562" s="5"/>
      <c r="D562" s="9"/>
      <c r="E562" s="10"/>
      <c r="G562" s="8"/>
      <c r="J562" s="5"/>
      <c r="K562" s="5"/>
      <c r="L562" s="5"/>
      <c r="N562" s="5"/>
    </row>
    <row r="563" spans="1:14" s="7" customFormat="1" x14ac:dyDescent="0.25">
      <c r="A563" s="5"/>
      <c r="D563" s="9"/>
      <c r="E563" s="10"/>
      <c r="G563" s="8"/>
      <c r="J563" s="5"/>
      <c r="K563" s="5"/>
      <c r="L563" s="5"/>
      <c r="N563" s="5"/>
    </row>
    <row r="564" spans="1:14" s="7" customFormat="1" x14ac:dyDescent="0.25">
      <c r="A564" s="5"/>
      <c r="D564" s="9"/>
      <c r="E564" s="10"/>
      <c r="G564" s="8"/>
      <c r="J564" s="5"/>
      <c r="K564" s="5"/>
      <c r="L564" s="5"/>
      <c r="N564" s="5"/>
    </row>
    <row r="565" spans="1:14" s="7" customFormat="1" x14ac:dyDescent="0.25">
      <c r="A565" s="5"/>
      <c r="D565" s="9"/>
      <c r="E565" s="10"/>
      <c r="G565" s="8"/>
      <c r="J565" s="5"/>
      <c r="K565" s="5"/>
      <c r="L565" s="5"/>
      <c r="N565" s="5"/>
    </row>
    <row r="566" spans="1:14" s="7" customFormat="1" x14ac:dyDescent="0.25">
      <c r="A566" s="5"/>
      <c r="D566" s="9"/>
      <c r="E566" s="10"/>
      <c r="G566" s="8"/>
      <c r="J566" s="5"/>
      <c r="K566" s="5"/>
      <c r="L566" s="5"/>
      <c r="N566" s="5"/>
    </row>
    <row r="567" spans="1:14" s="7" customFormat="1" x14ac:dyDescent="0.25">
      <c r="A567" s="5"/>
      <c r="D567" s="9"/>
      <c r="E567" s="10"/>
      <c r="G567" s="8"/>
      <c r="J567" s="5"/>
      <c r="K567" s="5"/>
      <c r="L567" s="5"/>
      <c r="N567" s="5"/>
    </row>
    <row r="568" spans="1:14" s="7" customFormat="1" x14ac:dyDescent="0.25">
      <c r="A568" s="5"/>
      <c r="D568" s="9"/>
      <c r="E568" s="10"/>
      <c r="G568" s="8"/>
      <c r="J568" s="5"/>
      <c r="K568" s="5"/>
      <c r="L568" s="5"/>
      <c r="N568" s="5"/>
    </row>
    <row r="569" spans="1:14" s="7" customFormat="1" x14ac:dyDescent="0.25">
      <c r="A569" s="5"/>
      <c r="D569" s="9"/>
      <c r="E569" s="10"/>
      <c r="G569" s="8"/>
      <c r="J569" s="5"/>
      <c r="K569" s="5"/>
      <c r="L569" s="5"/>
      <c r="N569" s="5"/>
    </row>
    <row r="570" spans="1:14" s="7" customFormat="1" x14ac:dyDescent="0.25">
      <c r="A570" s="5"/>
      <c r="D570" s="9"/>
      <c r="E570" s="10"/>
      <c r="G570" s="8"/>
      <c r="J570" s="5"/>
      <c r="K570" s="5"/>
      <c r="L570" s="5"/>
      <c r="N570" s="5"/>
    </row>
    <row r="571" spans="1:14" s="7" customFormat="1" x14ac:dyDescent="0.25">
      <c r="A571" s="5"/>
      <c r="D571" s="9"/>
      <c r="E571" s="10"/>
      <c r="G571" s="8"/>
      <c r="J571" s="5"/>
      <c r="K571" s="5"/>
      <c r="L571" s="5"/>
      <c r="N571" s="5"/>
    </row>
    <row r="572" spans="1:14" s="7" customFormat="1" x14ac:dyDescent="0.25">
      <c r="A572" s="5"/>
      <c r="D572" s="9"/>
      <c r="E572" s="10"/>
      <c r="G572" s="8"/>
      <c r="J572" s="5"/>
      <c r="K572" s="5"/>
      <c r="L572" s="5"/>
      <c r="N572" s="5"/>
    </row>
    <row r="573" spans="1:14" s="7" customFormat="1" x14ac:dyDescent="0.25">
      <c r="A573" s="5"/>
      <c r="D573" s="9"/>
      <c r="E573" s="10"/>
      <c r="G573" s="8"/>
      <c r="J573" s="5"/>
      <c r="K573" s="5"/>
      <c r="L573" s="5"/>
      <c r="N573" s="5"/>
    </row>
    <row r="574" spans="1:14" s="7" customFormat="1" x14ac:dyDescent="0.25">
      <c r="A574" s="5"/>
      <c r="D574" s="9"/>
      <c r="E574" s="10"/>
      <c r="G574" s="8"/>
      <c r="J574" s="5"/>
      <c r="K574" s="5"/>
      <c r="L574" s="5"/>
      <c r="N574" s="5"/>
    </row>
    <row r="575" spans="1:14" s="7" customFormat="1" x14ac:dyDescent="0.25">
      <c r="A575" s="5"/>
      <c r="D575" s="9"/>
      <c r="E575" s="10"/>
      <c r="G575" s="8"/>
      <c r="J575" s="5"/>
      <c r="K575" s="5"/>
      <c r="L575" s="5"/>
      <c r="N575" s="5"/>
    </row>
    <row r="576" spans="1:14" s="7" customFormat="1" x14ac:dyDescent="0.25">
      <c r="A576" s="5"/>
      <c r="D576" s="9"/>
      <c r="E576" s="10"/>
      <c r="G576" s="8"/>
      <c r="J576" s="5"/>
      <c r="K576" s="5"/>
      <c r="L576" s="5"/>
      <c r="N576" s="5"/>
    </row>
    <row r="577" spans="1:14" s="7" customFormat="1" x14ac:dyDescent="0.25">
      <c r="A577" s="5"/>
      <c r="D577" s="9"/>
      <c r="E577" s="10"/>
      <c r="G577" s="8"/>
      <c r="J577" s="5"/>
      <c r="K577" s="5"/>
      <c r="L577" s="5"/>
      <c r="N577" s="5"/>
    </row>
    <row r="578" spans="1:14" s="7" customFormat="1" x14ac:dyDescent="0.25">
      <c r="A578" s="5"/>
      <c r="D578" s="9"/>
      <c r="E578" s="10"/>
      <c r="G578" s="8"/>
      <c r="J578" s="5"/>
      <c r="K578" s="5"/>
      <c r="L578" s="5"/>
      <c r="N578" s="5"/>
    </row>
    <row r="579" spans="1:14" s="7" customFormat="1" x14ac:dyDescent="0.25">
      <c r="A579" s="5"/>
      <c r="D579" s="9"/>
      <c r="E579" s="10"/>
      <c r="G579" s="8"/>
      <c r="J579" s="5"/>
      <c r="K579" s="5"/>
      <c r="L579" s="5"/>
      <c r="N579" s="5"/>
    </row>
    <row r="580" spans="1:14" s="7" customFormat="1" x14ac:dyDescent="0.25">
      <c r="A580" s="5"/>
      <c r="D580" s="9"/>
      <c r="E580" s="10"/>
      <c r="G580" s="8"/>
      <c r="J580" s="5"/>
      <c r="K580" s="5"/>
      <c r="L580" s="5"/>
      <c r="N580" s="5"/>
    </row>
    <row r="581" spans="1:14" s="7" customFormat="1" x14ac:dyDescent="0.25">
      <c r="A581" s="5"/>
      <c r="D581" s="9"/>
      <c r="E581" s="10"/>
      <c r="G581" s="8"/>
      <c r="J581" s="5"/>
      <c r="K581" s="5"/>
      <c r="L581" s="5"/>
      <c r="N581" s="5"/>
    </row>
    <row r="582" spans="1:14" s="7" customFormat="1" x14ac:dyDescent="0.25">
      <c r="A582" s="5"/>
      <c r="D582" s="9"/>
      <c r="E582" s="10"/>
      <c r="G582" s="8"/>
      <c r="J582" s="5"/>
      <c r="K582" s="5"/>
      <c r="L582" s="5"/>
      <c r="N582" s="5"/>
    </row>
    <row r="583" spans="1:14" s="7" customFormat="1" x14ac:dyDescent="0.25">
      <c r="A583" s="5"/>
      <c r="D583" s="9"/>
      <c r="E583" s="10"/>
      <c r="G583" s="8"/>
      <c r="J583" s="5"/>
      <c r="K583" s="5"/>
      <c r="L583" s="5"/>
      <c r="N583" s="5"/>
    </row>
    <row r="584" spans="1:14" s="7" customFormat="1" x14ac:dyDescent="0.25">
      <c r="A584" s="5"/>
      <c r="D584" s="9"/>
      <c r="E584" s="10"/>
      <c r="G584" s="8"/>
      <c r="J584" s="5"/>
      <c r="K584" s="5"/>
      <c r="L584" s="5"/>
      <c r="N584" s="5"/>
    </row>
    <row r="585" spans="1:14" s="7" customFormat="1" x14ac:dyDescent="0.25">
      <c r="A585" s="5"/>
      <c r="D585" s="9"/>
      <c r="E585" s="10"/>
      <c r="G585" s="8"/>
      <c r="J585" s="5"/>
      <c r="K585" s="5"/>
      <c r="L585" s="5"/>
      <c r="N585" s="5"/>
    </row>
    <row r="586" spans="1:14" s="7" customFormat="1" x14ac:dyDescent="0.25">
      <c r="A586" s="5"/>
      <c r="D586" s="9"/>
      <c r="E586" s="10"/>
      <c r="G586" s="8"/>
      <c r="J586" s="5"/>
      <c r="K586" s="5"/>
      <c r="L586" s="5"/>
      <c r="N586" s="5"/>
    </row>
    <row r="587" spans="1:14" s="7" customFormat="1" x14ac:dyDescent="0.25">
      <c r="A587" s="5"/>
      <c r="D587" s="9"/>
      <c r="E587" s="10"/>
      <c r="G587" s="8"/>
      <c r="J587" s="5"/>
      <c r="K587" s="5"/>
      <c r="L587" s="5"/>
      <c r="N587" s="5"/>
    </row>
    <row r="588" spans="1:14" s="7" customFormat="1" x14ac:dyDescent="0.25">
      <c r="A588" s="5"/>
      <c r="D588" s="9"/>
      <c r="E588" s="10"/>
      <c r="G588" s="8"/>
      <c r="J588" s="5"/>
      <c r="K588" s="5"/>
      <c r="L588" s="5"/>
      <c r="N588" s="5"/>
    </row>
    <row r="589" spans="1:14" s="7" customFormat="1" x14ac:dyDescent="0.25">
      <c r="A589" s="5"/>
      <c r="D589" s="9"/>
      <c r="E589" s="10"/>
      <c r="G589" s="8"/>
      <c r="J589" s="5"/>
      <c r="K589" s="5"/>
      <c r="L589" s="5"/>
      <c r="N589" s="5"/>
    </row>
    <row r="590" spans="1:14" s="7" customFormat="1" x14ac:dyDescent="0.25">
      <c r="A590" s="5"/>
      <c r="D590" s="9"/>
      <c r="E590" s="10"/>
      <c r="G590" s="8"/>
      <c r="J590" s="5"/>
      <c r="K590" s="5"/>
      <c r="L590" s="5"/>
      <c r="N590" s="5"/>
    </row>
    <row r="591" spans="1:14" s="7" customFormat="1" x14ac:dyDescent="0.25">
      <c r="A591" s="5"/>
      <c r="D591" s="9"/>
      <c r="E591" s="10"/>
      <c r="G591" s="8"/>
      <c r="J591" s="5"/>
      <c r="K591" s="5"/>
      <c r="L591" s="5"/>
      <c r="N591" s="5"/>
    </row>
    <row r="592" spans="1:14" s="7" customFormat="1" x14ac:dyDescent="0.25">
      <c r="A592" s="5"/>
      <c r="D592" s="9"/>
      <c r="E592" s="10"/>
      <c r="G592" s="8"/>
      <c r="J592" s="5"/>
      <c r="K592" s="5"/>
      <c r="L592" s="5"/>
      <c r="N592" s="5"/>
    </row>
    <row r="593" spans="1:14" s="7" customFormat="1" x14ac:dyDescent="0.25">
      <c r="A593" s="5"/>
      <c r="D593" s="9"/>
      <c r="E593" s="10"/>
      <c r="G593" s="8"/>
      <c r="J593" s="5"/>
      <c r="K593" s="5"/>
      <c r="L593" s="5"/>
      <c r="N593" s="5"/>
    </row>
    <row r="594" spans="1:14" s="7" customFormat="1" x14ac:dyDescent="0.25">
      <c r="A594" s="5"/>
      <c r="D594" s="9"/>
      <c r="E594" s="10"/>
      <c r="G594" s="8"/>
      <c r="J594" s="5"/>
      <c r="K594" s="5"/>
      <c r="L594" s="5"/>
      <c r="N594" s="5"/>
    </row>
    <row r="595" spans="1:14" s="7" customFormat="1" x14ac:dyDescent="0.25">
      <c r="A595" s="5"/>
      <c r="D595" s="9"/>
      <c r="E595" s="10"/>
      <c r="G595" s="8"/>
      <c r="J595" s="5"/>
      <c r="K595" s="5"/>
      <c r="L595" s="5"/>
      <c r="N595" s="5"/>
    </row>
    <row r="596" spans="1:14" s="7" customFormat="1" x14ac:dyDescent="0.25">
      <c r="A596" s="5"/>
      <c r="D596" s="9"/>
      <c r="E596" s="10"/>
      <c r="G596" s="8"/>
      <c r="J596" s="5"/>
      <c r="K596" s="5"/>
      <c r="L596" s="5"/>
      <c r="N596" s="5"/>
    </row>
    <row r="597" spans="1:14" s="7" customFormat="1" x14ac:dyDescent="0.25">
      <c r="A597" s="5"/>
      <c r="D597" s="9"/>
      <c r="E597" s="10"/>
      <c r="G597" s="8"/>
      <c r="J597" s="5"/>
      <c r="K597" s="5"/>
      <c r="L597" s="5"/>
      <c r="N597" s="5"/>
    </row>
    <row r="598" spans="1:14" s="7" customFormat="1" x14ac:dyDescent="0.25">
      <c r="A598" s="5"/>
      <c r="D598" s="9"/>
      <c r="E598" s="10"/>
      <c r="G598" s="8"/>
      <c r="J598" s="5"/>
      <c r="K598" s="5"/>
      <c r="L598" s="5"/>
      <c r="N598" s="5"/>
    </row>
    <row r="599" spans="1:14" s="7" customFormat="1" x14ac:dyDescent="0.25">
      <c r="A599" s="5"/>
      <c r="D599" s="9"/>
      <c r="E599" s="10"/>
      <c r="G599" s="8"/>
      <c r="J599" s="5"/>
      <c r="K599" s="5"/>
      <c r="L599" s="5"/>
      <c r="N599" s="5"/>
    </row>
    <row r="600" spans="1:14" s="7" customFormat="1" x14ac:dyDescent="0.25">
      <c r="A600" s="5"/>
      <c r="D600" s="9"/>
      <c r="E600" s="10"/>
      <c r="G600" s="8"/>
      <c r="J600" s="5"/>
      <c r="K600" s="5"/>
      <c r="L600" s="5"/>
      <c r="N600" s="5"/>
    </row>
    <row r="601" spans="1:14" s="7" customFormat="1" x14ac:dyDescent="0.25">
      <c r="A601" s="5"/>
      <c r="D601" s="9"/>
      <c r="E601" s="10"/>
      <c r="G601" s="8"/>
      <c r="J601" s="5"/>
      <c r="K601" s="5"/>
      <c r="L601" s="5"/>
      <c r="N601" s="5"/>
    </row>
    <row r="602" spans="1:14" s="7" customFormat="1" x14ac:dyDescent="0.25">
      <c r="A602" s="5"/>
      <c r="D602" s="9"/>
      <c r="E602" s="10"/>
      <c r="G602" s="8"/>
      <c r="J602" s="5"/>
      <c r="K602" s="5"/>
      <c r="L602" s="5"/>
      <c r="N602" s="5"/>
    </row>
    <row r="603" spans="1:14" s="7" customFormat="1" x14ac:dyDescent="0.25">
      <c r="A603" s="5"/>
      <c r="D603" s="9"/>
      <c r="E603" s="10"/>
      <c r="G603" s="8"/>
      <c r="J603" s="5"/>
      <c r="K603" s="5"/>
      <c r="L603" s="5"/>
      <c r="N603" s="5"/>
    </row>
    <row r="604" spans="1:14" s="7" customFormat="1" x14ac:dyDescent="0.25">
      <c r="A604" s="5"/>
      <c r="D604" s="9"/>
      <c r="E604" s="10"/>
      <c r="G604" s="8"/>
      <c r="J604" s="5"/>
      <c r="K604" s="5"/>
      <c r="L604" s="5"/>
      <c r="N604" s="5"/>
    </row>
    <row r="605" spans="1:14" s="7" customFormat="1" x14ac:dyDescent="0.25">
      <c r="A605" s="5"/>
      <c r="D605" s="9"/>
      <c r="E605" s="10"/>
      <c r="G605" s="8"/>
      <c r="J605" s="5"/>
      <c r="K605" s="5"/>
      <c r="L605" s="5"/>
      <c r="N605" s="5"/>
    </row>
    <row r="606" spans="1:14" s="7" customFormat="1" x14ac:dyDescent="0.25">
      <c r="A606" s="5"/>
      <c r="D606" s="9"/>
      <c r="E606" s="10"/>
      <c r="G606" s="8"/>
      <c r="J606" s="5"/>
      <c r="K606" s="5"/>
      <c r="L606" s="5"/>
      <c r="N606" s="5"/>
    </row>
    <row r="607" spans="1:14" s="7" customFormat="1" x14ac:dyDescent="0.25">
      <c r="A607" s="5"/>
      <c r="D607" s="9"/>
      <c r="E607" s="10"/>
      <c r="G607" s="8"/>
      <c r="J607" s="5"/>
      <c r="K607" s="5"/>
      <c r="L607" s="5"/>
      <c r="N607" s="5"/>
    </row>
    <row r="608" spans="1:14" s="7" customFormat="1" x14ac:dyDescent="0.25">
      <c r="A608" s="5"/>
      <c r="D608" s="9"/>
      <c r="E608" s="10"/>
      <c r="G608" s="8"/>
      <c r="J608" s="5"/>
      <c r="K608" s="5"/>
      <c r="L608" s="5"/>
      <c r="N608" s="5"/>
    </row>
    <row r="609" spans="1:14" s="7" customFormat="1" x14ac:dyDescent="0.25">
      <c r="A609" s="5"/>
      <c r="D609" s="9"/>
      <c r="E609" s="10"/>
      <c r="G609" s="8"/>
      <c r="J609" s="5"/>
      <c r="K609" s="5"/>
      <c r="L609" s="5"/>
      <c r="N609" s="5"/>
    </row>
    <row r="610" spans="1:14" s="7" customFormat="1" x14ac:dyDescent="0.25">
      <c r="A610" s="5"/>
      <c r="D610" s="9"/>
      <c r="E610" s="10"/>
      <c r="G610" s="8"/>
      <c r="J610" s="5"/>
      <c r="K610" s="5"/>
      <c r="L610" s="5"/>
      <c r="N610" s="5"/>
    </row>
    <row r="611" spans="1:14" s="7" customFormat="1" x14ac:dyDescent="0.25">
      <c r="A611" s="5"/>
      <c r="D611" s="9"/>
      <c r="E611" s="10"/>
      <c r="G611" s="8"/>
      <c r="J611" s="5"/>
      <c r="K611" s="5"/>
      <c r="L611" s="5"/>
      <c r="N611" s="5"/>
    </row>
    <row r="612" spans="1:14" s="7" customFormat="1" x14ac:dyDescent="0.25">
      <c r="A612" s="5"/>
      <c r="D612" s="9"/>
      <c r="E612" s="10"/>
      <c r="G612" s="8"/>
      <c r="J612" s="5"/>
      <c r="K612" s="5"/>
      <c r="L612" s="5"/>
      <c r="N612" s="5"/>
    </row>
    <row r="613" spans="1:14" s="7" customFormat="1" x14ac:dyDescent="0.25">
      <c r="A613" s="5"/>
      <c r="D613" s="9"/>
      <c r="E613" s="10"/>
      <c r="G613" s="8"/>
      <c r="J613" s="5"/>
      <c r="K613" s="5"/>
      <c r="L613" s="5"/>
      <c r="N613" s="5"/>
    </row>
    <row r="614" spans="1:14" s="7" customFormat="1" x14ac:dyDescent="0.25">
      <c r="A614" s="5"/>
      <c r="D614" s="9"/>
      <c r="E614" s="10"/>
      <c r="G614" s="8"/>
      <c r="J614" s="5"/>
      <c r="K614" s="5"/>
      <c r="L614" s="5"/>
      <c r="N614" s="5"/>
    </row>
    <row r="615" spans="1:14" s="7" customFormat="1" x14ac:dyDescent="0.25">
      <c r="A615" s="5"/>
      <c r="D615" s="9"/>
      <c r="E615" s="10"/>
      <c r="G615" s="8"/>
      <c r="J615" s="5"/>
      <c r="K615" s="5"/>
      <c r="L615" s="5"/>
      <c r="N615" s="5"/>
    </row>
    <row r="616" spans="1:14" s="7" customFormat="1" x14ac:dyDescent="0.25">
      <c r="A616" s="5"/>
      <c r="D616" s="9"/>
      <c r="E616" s="10"/>
      <c r="G616" s="8"/>
      <c r="J616" s="5"/>
      <c r="K616" s="5"/>
      <c r="L616" s="5"/>
      <c r="N616" s="5"/>
    </row>
    <row r="617" spans="1:14" s="7" customFormat="1" x14ac:dyDescent="0.25">
      <c r="A617" s="5"/>
      <c r="D617" s="9"/>
      <c r="E617" s="10"/>
      <c r="G617" s="8"/>
      <c r="J617" s="5"/>
      <c r="K617" s="5"/>
      <c r="L617" s="5"/>
      <c r="N617" s="5"/>
    </row>
    <row r="618" spans="1:14" s="7" customFormat="1" x14ac:dyDescent="0.25">
      <c r="A618" s="5"/>
      <c r="D618" s="9"/>
      <c r="E618" s="10"/>
      <c r="G618" s="8"/>
      <c r="J618" s="5"/>
      <c r="K618" s="5"/>
      <c r="L618" s="5"/>
      <c r="N618" s="5"/>
    </row>
    <row r="619" spans="1:14" s="7" customFormat="1" x14ac:dyDescent="0.25">
      <c r="A619" s="5"/>
      <c r="D619" s="9"/>
      <c r="E619" s="10"/>
      <c r="G619" s="8"/>
      <c r="J619" s="5"/>
      <c r="K619" s="5"/>
      <c r="L619" s="5"/>
      <c r="N619" s="5"/>
    </row>
    <row r="620" spans="1:14" s="7" customFormat="1" x14ac:dyDescent="0.25">
      <c r="A620" s="5"/>
      <c r="D620" s="9"/>
      <c r="E620" s="10"/>
      <c r="G620" s="8"/>
      <c r="J620" s="5"/>
      <c r="K620" s="5"/>
      <c r="L620" s="5"/>
      <c r="N620" s="5"/>
    </row>
    <row r="621" spans="1:14" s="7" customFormat="1" x14ac:dyDescent="0.25">
      <c r="A621" s="5"/>
      <c r="D621" s="9"/>
      <c r="E621" s="10"/>
      <c r="G621" s="8"/>
      <c r="J621" s="5"/>
      <c r="K621" s="5"/>
      <c r="L621" s="5"/>
      <c r="N621" s="5"/>
    </row>
    <row r="622" spans="1:14" s="7" customFormat="1" x14ac:dyDescent="0.25">
      <c r="A622" s="5"/>
      <c r="D622" s="9"/>
      <c r="E622" s="10"/>
      <c r="G622" s="8"/>
      <c r="J622" s="5"/>
      <c r="K622" s="5"/>
      <c r="L622" s="5"/>
      <c r="N622" s="5"/>
    </row>
    <row r="623" spans="1:14" s="7" customFormat="1" x14ac:dyDescent="0.25">
      <c r="A623" s="5"/>
      <c r="D623" s="9"/>
      <c r="E623" s="10"/>
      <c r="G623" s="8"/>
      <c r="J623" s="5"/>
      <c r="K623" s="5"/>
      <c r="L623" s="5"/>
      <c r="N623" s="5"/>
    </row>
    <row r="624" spans="1:14" s="7" customFormat="1" x14ac:dyDescent="0.25">
      <c r="A624" s="5"/>
      <c r="D624" s="9"/>
      <c r="E624" s="10"/>
      <c r="G624" s="8"/>
      <c r="J624" s="5"/>
      <c r="K624" s="5"/>
      <c r="L624" s="5"/>
      <c r="N624" s="5"/>
    </row>
    <row r="625" spans="1:14" s="7" customFormat="1" x14ac:dyDescent="0.25">
      <c r="A625" s="5"/>
      <c r="D625" s="9"/>
      <c r="E625" s="10"/>
      <c r="G625" s="8"/>
      <c r="J625" s="5"/>
      <c r="K625" s="5"/>
      <c r="L625" s="5"/>
      <c r="N625" s="5"/>
    </row>
    <row r="626" spans="1:14" s="7" customFormat="1" x14ac:dyDescent="0.25">
      <c r="A626" s="5"/>
      <c r="D626" s="9"/>
      <c r="E626" s="10"/>
      <c r="G626" s="8"/>
      <c r="J626" s="5"/>
      <c r="K626" s="5"/>
      <c r="L626" s="5"/>
      <c r="N626" s="5"/>
    </row>
    <row r="627" spans="1:14" s="7" customFormat="1" x14ac:dyDescent="0.25">
      <c r="A627" s="5"/>
      <c r="D627" s="9"/>
      <c r="E627" s="10"/>
      <c r="G627" s="8"/>
      <c r="J627" s="5"/>
      <c r="K627" s="5"/>
      <c r="L627" s="5"/>
      <c r="N627" s="5"/>
    </row>
    <row r="628" spans="1:14" s="7" customFormat="1" x14ac:dyDescent="0.25">
      <c r="A628" s="5"/>
      <c r="D628" s="9"/>
      <c r="E628" s="10"/>
      <c r="G628" s="8"/>
      <c r="J628" s="5"/>
      <c r="K628" s="5"/>
      <c r="L628" s="5"/>
      <c r="N628" s="5"/>
    </row>
    <row r="629" spans="1:14" s="7" customFormat="1" x14ac:dyDescent="0.25">
      <c r="A629" s="5"/>
      <c r="D629" s="9"/>
      <c r="E629" s="10"/>
      <c r="G629" s="8"/>
      <c r="J629" s="5"/>
      <c r="K629" s="5"/>
      <c r="L629" s="5"/>
      <c r="N629" s="5"/>
    </row>
    <row r="630" spans="1:14" s="7" customFormat="1" x14ac:dyDescent="0.25">
      <c r="A630" s="5"/>
      <c r="D630" s="9"/>
      <c r="E630" s="10"/>
      <c r="G630" s="8"/>
      <c r="J630" s="5"/>
      <c r="K630" s="5"/>
      <c r="L630" s="5"/>
      <c r="N630" s="5"/>
    </row>
    <row r="631" spans="1:14" s="7" customFormat="1" x14ac:dyDescent="0.25">
      <c r="A631" s="5"/>
      <c r="D631" s="9"/>
      <c r="E631" s="10"/>
      <c r="G631" s="8"/>
      <c r="J631" s="5"/>
      <c r="K631" s="5"/>
      <c r="L631" s="5"/>
      <c r="N631" s="5"/>
    </row>
    <row r="632" spans="1:14" s="7" customFormat="1" x14ac:dyDescent="0.25">
      <c r="A632" s="5"/>
      <c r="D632" s="9"/>
      <c r="E632" s="10"/>
      <c r="G632" s="8"/>
      <c r="J632" s="5"/>
      <c r="K632" s="5"/>
      <c r="L632" s="5"/>
      <c r="N632" s="5"/>
    </row>
    <row r="633" spans="1:14" s="7" customFormat="1" x14ac:dyDescent="0.25">
      <c r="A633" s="5"/>
      <c r="D633" s="9"/>
      <c r="E633" s="10"/>
      <c r="G633" s="8"/>
      <c r="J633" s="5"/>
      <c r="K633" s="5"/>
      <c r="L633" s="5"/>
      <c r="N633" s="5"/>
    </row>
    <row r="634" spans="1:14" s="7" customFormat="1" x14ac:dyDescent="0.25">
      <c r="A634" s="5"/>
      <c r="D634" s="9"/>
      <c r="E634" s="10"/>
      <c r="G634" s="8"/>
      <c r="J634" s="5"/>
      <c r="K634" s="5"/>
      <c r="L634" s="5"/>
      <c r="N634" s="5"/>
    </row>
    <row r="635" spans="1:14" s="7" customFormat="1" x14ac:dyDescent="0.25">
      <c r="A635" s="5"/>
      <c r="D635" s="9"/>
      <c r="E635" s="10"/>
      <c r="G635" s="8"/>
      <c r="J635" s="5"/>
      <c r="K635" s="5"/>
      <c r="L635" s="5"/>
      <c r="N635" s="5"/>
    </row>
    <row r="636" spans="1:14" s="7" customFormat="1" x14ac:dyDescent="0.25">
      <c r="A636" s="5"/>
      <c r="D636" s="9"/>
      <c r="E636" s="10"/>
      <c r="G636" s="8"/>
      <c r="J636" s="5"/>
      <c r="K636" s="5"/>
      <c r="L636" s="5"/>
      <c r="N636" s="5"/>
    </row>
    <row r="637" spans="1:14" s="7" customFormat="1" x14ac:dyDescent="0.25">
      <c r="A637" s="5"/>
      <c r="D637" s="9"/>
      <c r="E637" s="10"/>
      <c r="G637" s="8"/>
      <c r="J637" s="5"/>
      <c r="K637" s="5"/>
      <c r="L637" s="5"/>
      <c r="N637" s="5"/>
    </row>
    <row r="638" spans="1:14" s="7" customFormat="1" x14ac:dyDescent="0.25">
      <c r="A638" s="5"/>
      <c r="D638" s="9"/>
      <c r="E638" s="10"/>
      <c r="G638" s="8"/>
      <c r="J638" s="5"/>
      <c r="K638" s="5"/>
      <c r="L638" s="5"/>
      <c r="N638" s="5"/>
    </row>
    <row r="639" spans="1:14" s="7" customFormat="1" x14ac:dyDescent="0.25">
      <c r="A639" s="5"/>
      <c r="D639" s="9"/>
      <c r="E639" s="10"/>
      <c r="G639" s="8"/>
      <c r="J639" s="5"/>
      <c r="K639" s="5"/>
      <c r="L639" s="5"/>
      <c r="N639" s="5"/>
    </row>
    <row r="640" spans="1:14" s="7" customFormat="1" x14ac:dyDescent="0.25">
      <c r="A640" s="5"/>
      <c r="D640" s="9"/>
      <c r="E640" s="10"/>
      <c r="G640" s="8"/>
      <c r="J640" s="5"/>
      <c r="K640" s="5"/>
      <c r="L640" s="5"/>
      <c r="N640" s="5"/>
    </row>
    <row r="641" spans="1:14" s="7" customFormat="1" x14ac:dyDescent="0.25">
      <c r="A641" s="5"/>
      <c r="D641" s="9"/>
      <c r="E641" s="10"/>
      <c r="G641" s="8"/>
      <c r="J641" s="5"/>
      <c r="K641" s="5"/>
      <c r="L641" s="5"/>
      <c r="N641" s="5"/>
    </row>
    <row r="642" spans="1:14" s="7" customFormat="1" x14ac:dyDescent="0.25">
      <c r="A642" s="5"/>
      <c r="D642" s="9"/>
      <c r="E642" s="10"/>
      <c r="G642" s="8"/>
      <c r="J642" s="5"/>
      <c r="K642" s="5"/>
      <c r="L642" s="5"/>
      <c r="N642" s="5"/>
    </row>
    <row r="643" spans="1:14" s="7" customFormat="1" x14ac:dyDescent="0.25">
      <c r="A643" s="5"/>
      <c r="D643" s="9"/>
      <c r="E643" s="10"/>
      <c r="G643" s="8"/>
      <c r="J643" s="5"/>
      <c r="K643" s="5"/>
      <c r="L643" s="5"/>
      <c r="N643" s="5"/>
    </row>
    <row r="644" spans="1:14" s="7" customFormat="1" x14ac:dyDescent="0.25">
      <c r="A644" s="5"/>
      <c r="D644" s="9"/>
      <c r="E644" s="10"/>
      <c r="G644" s="8"/>
      <c r="J644" s="5"/>
      <c r="K644" s="5"/>
      <c r="L644" s="5"/>
      <c r="N644" s="5"/>
    </row>
    <row r="645" spans="1:14" s="7" customFormat="1" x14ac:dyDescent="0.25">
      <c r="A645" s="5"/>
      <c r="D645" s="9"/>
      <c r="E645" s="10"/>
      <c r="G645" s="8"/>
      <c r="J645" s="5"/>
      <c r="K645" s="5"/>
      <c r="L645" s="5"/>
      <c r="N645" s="5"/>
    </row>
    <row r="646" spans="1:14" s="7" customFormat="1" x14ac:dyDescent="0.25">
      <c r="A646" s="5"/>
      <c r="D646" s="9"/>
      <c r="E646" s="10"/>
      <c r="G646" s="8"/>
      <c r="J646" s="5"/>
      <c r="K646" s="5"/>
      <c r="L646" s="5"/>
      <c r="N646" s="5"/>
    </row>
    <row r="647" spans="1:14" s="7" customFormat="1" x14ac:dyDescent="0.25">
      <c r="A647" s="5"/>
      <c r="D647" s="9"/>
      <c r="E647" s="10"/>
      <c r="G647" s="8"/>
      <c r="J647" s="5"/>
      <c r="K647" s="5"/>
      <c r="L647" s="5"/>
      <c r="N647" s="5"/>
    </row>
    <row r="648" spans="1:14" s="7" customFormat="1" x14ac:dyDescent="0.25">
      <c r="A648" s="5"/>
      <c r="D648" s="9"/>
      <c r="E648" s="10"/>
      <c r="G648" s="8"/>
      <c r="J648" s="5"/>
      <c r="K648" s="5"/>
      <c r="L648" s="5"/>
      <c r="N648" s="5"/>
    </row>
    <row r="649" spans="1:14" s="7" customFormat="1" x14ac:dyDescent="0.25">
      <c r="A649" s="5"/>
      <c r="D649" s="9"/>
      <c r="E649" s="10"/>
      <c r="G649" s="8"/>
      <c r="J649" s="5"/>
      <c r="K649" s="5"/>
      <c r="L649" s="5"/>
      <c r="N649" s="5"/>
    </row>
    <row r="650" spans="1:14" s="7" customFormat="1" x14ac:dyDescent="0.25">
      <c r="A650" s="5"/>
      <c r="D650" s="9"/>
      <c r="E650" s="10"/>
      <c r="G650" s="8"/>
      <c r="J650" s="5"/>
      <c r="K650" s="5"/>
      <c r="L650" s="5"/>
      <c r="N650" s="5"/>
    </row>
    <row r="651" spans="1:14" s="7" customFormat="1" x14ac:dyDescent="0.25">
      <c r="A651" s="5"/>
      <c r="D651" s="9"/>
      <c r="E651" s="10"/>
      <c r="G651" s="8"/>
      <c r="J651" s="5"/>
      <c r="K651" s="5"/>
      <c r="L651" s="5"/>
      <c r="N651" s="5"/>
    </row>
    <row r="652" spans="1:14" s="7" customFormat="1" x14ac:dyDescent="0.25">
      <c r="A652" s="5"/>
      <c r="D652" s="9"/>
      <c r="E652" s="10"/>
      <c r="G652" s="8"/>
      <c r="J652" s="5"/>
      <c r="K652" s="5"/>
      <c r="L652" s="5"/>
      <c r="N652" s="5"/>
    </row>
    <row r="653" spans="1:14" s="7" customFormat="1" x14ac:dyDescent="0.25">
      <c r="A653" s="5"/>
      <c r="D653" s="9"/>
      <c r="E653" s="10"/>
      <c r="G653" s="8"/>
      <c r="J653" s="5"/>
      <c r="K653" s="5"/>
      <c r="L653" s="5"/>
      <c r="N653" s="5"/>
    </row>
    <row r="654" spans="1:14" s="7" customFormat="1" x14ac:dyDescent="0.25">
      <c r="A654" s="5"/>
      <c r="D654" s="9"/>
      <c r="E654" s="10"/>
      <c r="G654" s="8"/>
      <c r="J654" s="5"/>
      <c r="K654" s="5"/>
      <c r="L654" s="5"/>
      <c r="N654" s="5"/>
    </row>
    <row r="655" spans="1:14" s="7" customFormat="1" x14ac:dyDescent="0.25">
      <c r="A655" s="5"/>
      <c r="D655" s="9"/>
      <c r="E655" s="10"/>
      <c r="G655" s="8"/>
      <c r="J655" s="5"/>
      <c r="K655" s="5"/>
      <c r="L655" s="5"/>
      <c r="N655" s="5"/>
    </row>
    <row r="656" spans="1:14" s="7" customFormat="1" x14ac:dyDescent="0.25">
      <c r="A656" s="5"/>
      <c r="D656" s="9"/>
      <c r="E656" s="10"/>
      <c r="G656" s="8"/>
      <c r="J656" s="5"/>
      <c r="K656" s="5"/>
      <c r="L656" s="5"/>
      <c r="N656" s="5"/>
    </row>
    <row r="657" spans="1:14" s="7" customFormat="1" x14ac:dyDescent="0.25">
      <c r="A657" s="5"/>
      <c r="D657" s="9"/>
      <c r="E657" s="10"/>
      <c r="G657" s="8"/>
      <c r="J657" s="5"/>
      <c r="K657" s="5"/>
      <c r="L657" s="5"/>
      <c r="N657" s="5"/>
    </row>
    <row r="658" spans="1:14" s="7" customFormat="1" x14ac:dyDescent="0.25">
      <c r="A658" s="5"/>
      <c r="D658" s="9"/>
      <c r="E658" s="10"/>
      <c r="G658" s="8"/>
      <c r="J658" s="5"/>
      <c r="K658" s="5"/>
      <c r="L658" s="5"/>
      <c r="N658" s="5"/>
    </row>
    <row r="659" spans="1:14" s="7" customFormat="1" x14ac:dyDescent="0.25">
      <c r="A659" s="5"/>
      <c r="D659" s="9"/>
      <c r="E659" s="10"/>
      <c r="G659" s="8"/>
      <c r="J659" s="5"/>
      <c r="K659" s="5"/>
      <c r="L659" s="5"/>
      <c r="N659" s="5"/>
    </row>
    <row r="660" spans="1:14" s="7" customFormat="1" x14ac:dyDescent="0.25">
      <c r="A660" s="5"/>
      <c r="D660" s="9"/>
      <c r="E660" s="10"/>
      <c r="G660" s="8"/>
      <c r="J660" s="5"/>
      <c r="K660" s="5"/>
      <c r="L660" s="5"/>
      <c r="N660" s="5"/>
    </row>
    <row r="661" spans="1:14" s="7" customFormat="1" x14ac:dyDescent="0.25">
      <c r="A661" s="5"/>
      <c r="D661" s="9"/>
      <c r="E661" s="10"/>
      <c r="G661" s="8"/>
      <c r="J661" s="5"/>
      <c r="K661" s="5"/>
      <c r="L661" s="5"/>
      <c r="N661" s="5"/>
    </row>
    <row r="662" spans="1:14" s="7" customFormat="1" x14ac:dyDescent="0.25">
      <c r="A662" s="5"/>
      <c r="D662" s="9"/>
      <c r="E662" s="10"/>
      <c r="G662" s="8"/>
      <c r="J662" s="5"/>
      <c r="K662" s="5"/>
      <c r="L662" s="5"/>
      <c r="N662" s="5"/>
    </row>
    <row r="663" spans="1:14" s="7" customFormat="1" x14ac:dyDescent="0.25">
      <c r="A663" s="5"/>
      <c r="D663" s="9"/>
      <c r="E663" s="10"/>
      <c r="G663" s="8"/>
      <c r="J663" s="5"/>
      <c r="K663" s="5"/>
      <c r="L663" s="5"/>
      <c r="N663" s="5"/>
    </row>
    <row r="664" spans="1:14" s="7" customFormat="1" x14ac:dyDescent="0.25">
      <c r="A664" s="5"/>
      <c r="D664" s="9"/>
      <c r="E664" s="10"/>
      <c r="G664" s="8"/>
      <c r="J664" s="5"/>
      <c r="K664" s="5"/>
      <c r="L664" s="5"/>
      <c r="N664" s="5"/>
    </row>
    <row r="665" spans="1:14" s="7" customFormat="1" x14ac:dyDescent="0.25">
      <c r="A665" s="5"/>
      <c r="D665" s="9"/>
      <c r="E665" s="10"/>
      <c r="G665" s="8"/>
      <c r="J665" s="5"/>
      <c r="K665" s="5"/>
      <c r="L665" s="5"/>
      <c r="N665" s="5"/>
    </row>
    <row r="666" spans="1:14" s="7" customFormat="1" x14ac:dyDescent="0.25">
      <c r="A666" s="5"/>
      <c r="D666" s="9"/>
      <c r="E666" s="10"/>
      <c r="G666" s="8"/>
      <c r="J666" s="5"/>
      <c r="K666" s="5"/>
      <c r="L666" s="5"/>
      <c r="N666" s="5"/>
    </row>
    <row r="667" spans="1:14" s="7" customFormat="1" x14ac:dyDescent="0.25">
      <c r="A667" s="5"/>
      <c r="D667" s="9"/>
      <c r="E667" s="10"/>
      <c r="G667" s="8"/>
      <c r="J667" s="5"/>
      <c r="K667" s="5"/>
      <c r="L667" s="5"/>
      <c r="N667" s="5"/>
    </row>
    <row r="668" spans="1:14" s="7" customFormat="1" x14ac:dyDescent="0.25">
      <c r="A668" s="5"/>
      <c r="D668" s="9"/>
      <c r="E668" s="10"/>
      <c r="G668" s="8"/>
      <c r="J668" s="5"/>
      <c r="K668" s="5"/>
      <c r="L668" s="5"/>
      <c r="N668" s="5"/>
    </row>
    <row r="669" spans="1:14" s="7" customFormat="1" x14ac:dyDescent="0.25">
      <c r="A669" s="5"/>
      <c r="D669" s="9"/>
      <c r="E669" s="10"/>
      <c r="G669" s="8"/>
      <c r="J669" s="5"/>
      <c r="K669" s="5"/>
      <c r="L669" s="5"/>
      <c r="N669" s="5"/>
    </row>
    <row r="670" spans="1:14" s="7" customFormat="1" x14ac:dyDescent="0.25">
      <c r="A670" s="5"/>
      <c r="D670" s="9"/>
      <c r="E670" s="10"/>
      <c r="G670" s="8"/>
      <c r="J670" s="5"/>
      <c r="K670" s="5"/>
      <c r="L670" s="5"/>
      <c r="N670" s="5"/>
    </row>
    <row r="671" spans="1:14" s="7" customFormat="1" x14ac:dyDescent="0.25">
      <c r="A671" s="5"/>
      <c r="D671" s="9"/>
      <c r="E671" s="10"/>
      <c r="G671" s="8"/>
      <c r="J671" s="5"/>
      <c r="K671" s="5"/>
      <c r="L671" s="5"/>
      <c r="N671" s="5"/>
    </row>
    <row r="672" spans="1:14" s="7" customFormat="1" x14ac:dyDescent="0.25">
      <c r="A672" s="5"/>
      <c r="D672" s="9"/>
      <c r="E672" s="10"/>
      <c r="G672" s="8"/>
      <c r="J672" s="5"/>
      <c r="K672" s="5"/>
      <c r="L672" s="5"/>
      <c r="N672" s="5"/>
    </row>
    <row r="673" spans="1:14" s="7" customFormat="1" x14ac:dyDescent="0.25">
      <c r="A673" s="5"/>
      <c r="D673" s="9"/>
      <c r="E673" s="10"/>
      <c r="G673" s="8"/>
      <c r="J673" s="5"/>
      <c r="K673" s="5"/>
      <c r="L673" s="5"/>
      <c r="N673" s="5"/>
    </row>
    <row r="674" spans="1:14" s="7" customFormat="1" x14ac:dyDescent="0.25">
      <c r="A674" s="5"/>
      <c r="D674" s="9"/>
      <c r="E674" s="10"/>
      <c r="G674" s="8"/>
      <c r="J674" s="5"/>
      <c r="K674" s="5"/>
      <c r="L674" s="5"/>
      <c r="N674" s="5"/>
    </row>
    <row r="675" spans="1:14" s="7" customFormat="1" x14ac:dyDescent="0.25">
      <c r="A675" s="5"/>
      <c r="D675" s="9"/>
      <c r="E675" s="10"/>
      <c r="G675" s="8"/>
      <c r="J675" s="5"/>
      <c r="K675" s="5"/>
      <c r="L675" s="5"/>
      <c r="N675" s="5"/>
    </row>
    <row r="676" spans="1:14" s="7" customFormat="1" x14ac:dyDescent="0.25">
      <c r="A676" s="5"/>
      <c r="D676" s="9"/>
      <c r="E676" s="10"/>
      <c r="G676" s="8"/>
      <c r="J676" s="5"/>
      <c r="K676" s="5"/>
      <c r="L676" s="5"/>
      <c r="N676" s="5"/>
    </row>
    <row r="677" spans="1:14" s="7" customFormat="1" x14ac:dyDescent="0.25">
      <c r="A677" s="5"/>
      <c r="D677" s="9"/>
      <c r="E677" s="10"/>
      <c r="G677" s="8"/>
      <c r="J677" s="5"/>
      <c r="K677" s="5"/>
      <c r="L677" s="5"/>
      <c r="N677" s="5"/>
    </row>
    <row r="678" spans="1:14" s="7" customFormat="1" x14ac:dyDescent="0.25">
      <c r="A678" s="5"/>
      <c r="D678" s="9"/>
      <c r="E678" s="10"/>
      <c r="G678" s="8"/>
      <c r="J678" s="5"/>
      <c r="K678" s="5"/>
      <c r="L678" s="5"/>
      <c r="N678" s="5"/>
    </row>
    <row r="679" spans="1:14" s="7" customFormat="1" x14ac:dyDescent="0.25">
      <c r="A679" s="5"/>
      <c r="D679" s="9"/>
      <c r="E679" s="10"/>
      <c r="G679" s="8"/>
      <c r="J679" s="5"/>
      <c r="K679" s="5"/>
      <c r="L679" s="5"/>
      <c r="N679" s="5"/>
    </row>
    <row r="680" spans="1:14" s="7" customFormat="1" x14ac:dyDescent="0.25">
      <c r="A680" s="5"/>
      <c r="D680" s="9"/>
      <c r="E680" s="10"/>
      <c r="G680" s="8"/>
      <c r="J680" s="5"/>
      <c r="K680" s="5"/>
      <c r="L680" s="5"/>
      <c r="N680" s="5"/>
    </row>
    <row r="681" spans="1:14" s="7" customFormat="1" x14ac:dyDescent="0.25">
      <c r="A681" s="5"/>
      <c r="D681" s="9"/>
      <c r="E681" s="10"/>
      <c r="G681" s="8"/>
      <c r="J681" s="5"/>
      <c r="K681" s="5"/>
      <c r="L681" s="5"/>
      <c r="N681" s="5"/>
    </row>
    <row r="682" spans="1:14" s="7" customFormat="1" x14ac:dyDescent="0.25">
      <c r="A682" s="5"/>
      <c r="D682" s="9"/>
      <c r="E682" s="10"/>
      <c r="G682" s="8"/>
      <c r="J682" s="5"/>
      <c r="K682" s="5"/>
      <c r="L682" s="5"/>
      <c r="N682" s="5"/>
    </row>
    <row r="683" spans="1:14" s="7" customFormat="1" x14ac:dyDescent="0.25">
      <c r="A683" s="5"/>
      <c r="D683" s="9"/>
      <c r="E683" s="10"/>
      <c r="G683" s="8"/>
      <c r="J683" s="5"/>
      <c r="K683" s="5"/>
      <c r="L683" s="5"/>
      <c r="N683" s="5"/>
    </row>
    <row r="684" spans="1:14" s="7" customFormat="1" x14ac:dyDescent="0.25">
      <c r="A684" s="5"/>
      <c r="D684" s="9"/>
      <c r="E684" s="10"/>
      <c r="G684" s="8"/>
      <c r="J684" s="5"/>
      <c r="K684" s="5"/>
      <c r="L684" s="5"/>
      <c r="N684" s="5"/>
    </row>
    <row r="685" spans="1:14" s="7" customFormat="1" x14ac:dyDescent="0.25">
      <c r="A685" s="5"/>
      <c r="D685" s="9"/>
      <c r="E685" s="10"/>
      <c r="G685" s="8"/>
      <c r="J685" s="5"/>
      <c r="K685" s="5"/>
      <c r="L685" s="5"/>
      <c r="N685" s="5"/>
    </row>
    <row r="686" spans="1:14" s="7" customFormat="1" x14ac:dyDescent="0.25">
      <c r="A686" s="5"/>
      <c r="D686" s="9"/>
      <c r="E686" s="10"/>
      <c r="G686" s="8"/>
      <c r="J686" s="5"/>
      <c r="K686" s="5"/>
      <c r="L686" s="5"/>
      <c r="N686" s="5"/>
    </row>
    <row r="687" spans="1:14" s="7" customFormat="1" x14ac:dyDescent="0.25">
      <c r="A687" s="5"/>
      <c r="D687" s="9"/>
      <c r="E687" s="10"/>
      <c r="G687" s="8"/>
      <c r="J687" s="5"/>
      <c r="K687" s="5"/>
      <c r="L687" s="5"/>
      <c r="N687" s="5"/>
    </row>
    <row r="688" spans="1:14" s="7" customFormat="1" x14ac:dyDescent="0.25">
      <c r="A688" s="5"/>
      <c r="D688" s="9"/>
      <c r="E688" s="10"/>
      <c r="G688" s="8"/>
      <c r="J688" s="5"/>
      <c r="K688" s="5"/>
      <c r="L688" s="5"/>
      <c r="N688" s="5"/>
    </row>
    <row r="689" spans="1:14" s="7" customFormat="1" x14ac:dyDescent="0.25">
      <c r="A689" s="5"/>
      <c r="D689" s="9"/>
      <c r="E689" s="10"/>
      <c r="G689" s="8"/>
      <c r="J689" s="5"/>
      <c r="K689" s="5"/>
      <c r="L689" s="5"/>
      <c r="N689" s="5"/>
    </row>
    <row r="690" spans="1:14" s="7" customFormat="1" x14ac:dyDescent="0.25">
      <c r="A690" s="5"/>
      <c r="D690" s="9"/>
      <c r="E690" s="10"/>
      <c r="G690" s="8"/>
      <c r="J690" s="5"/>
      <c r="K690" s="5"/>
      <c r="L690" s="5"/>
      <c r="N690" s="5"/>
    </row>
    <row r="691" spans="1:14" s="7" customFormat="1" x14ac:dyDescent="0.25">
      <c r="A691" s="5"/>
      <c r="D691" s="9"/>
      <c r="E691" s="10"/>
      <c r="G691" s="8"/>
      <c r="J691" s="5"/>
      <c r="K691" s="5"/>
      <c r="L691" s="5"/>
      <c r="N691" s="5"/>
    </row>
    <row r="692" spans="1:14" s="7" customFormat="1" x14ac:dyDescent="0.25">
      <c r="A692" s="5"/>
      <c r="D692" s="9"/>
      <c r="E692" s="10"/>
      <c r="G692" s="8"/>
      <c r="J692" s="5"/>
      <c r="K692" s="5"/>
      <c r="L692" s="5"/>
      <c r="N692" s="5"/>
    </row>
    <row r="693" spans="1:14" s="7" customFormat="1" x14ac:dyDescent="0.25">
      <c r="A693" s="5"/>
      <c r="D693" s="9"/>
      <c r="E693" s="10"/>
      <c r="G693" s="8"/>
      <c r="J693" s="5"/>
      <c r="K693" s="5"/>
      <c r="L693" s="5"/>
      <c r="N693" s="5"/>
    </row>
    <row r="694" spans="1:14" s="7" customFormat="1" x14ac:dyDescent="0.25">
      <c r="A694" s="5"/>
      <c r="D694" s="9"/>
      <c r="E694" s="10"/>
      <c r="G694" s="8"/>
      <c r="J694" s="5"/>
      <c r="K694" s="5"/>
      <c r="L694" s="5"/>
      <c r="N694" s="5"/>
    </row>
    <row r="695" spans="1:14" s="7" customFormat="1" x14ac:dyDescent="0.25">
      <c r="A695" s="5"/>
      <c r="D695" s="9"/>
      <c r="E695" s="10"/>
      <c r="G695" s="8"/>
      <c r="J695" s="5"/>
      <c r="K695" s="5"/>
      <c r="L695" s="5"/>
      <c r="N695" s="5"/>
    </row>
    <row r="696" spans="1:14" s="7" customFormat="1" x14ac:dyDescent="0.25">
      <c r="A696" s="5"/>
      <c r="D696" s="9"/>
      <c r="E696" s="10"/>
      <c r="G696" s="8"/>
      <c r="J696" s="5"/>
      <c r="K696" s="5"/>
      <c r="L696" s="5"/>
      <c r="N696" s="5"/>
    </row>
    <row r="697" spans="1:14" s="7" customFormat="1" x14ac:dyDescent="0.25">
      <c r="A697" s="5"/>
      <c r="D697" s="9"/>
      <c r="E697" s="10"/>
      <c r="G697" s="8"/>
      <c r="J697" s="5"/>
      <c r="K697" s="5"/>
      <c r="L697" s="5"/>
      <c r="N697" s="5"/>
    </row>
    <row r="698" spans="1:14" s="7" customFormat="1" x14ac:dyDescent="0.25">
      <c r="A698" s="5"/>
      <c r="D698" s="9"/>
      <c r="E698" s="10"/>
      <c r="G698" s="8"/>
      <c r="J698" s="5"/>
      <c r="K698" s="5"/>
      <c r="L698" s="5"/>
      <c r="N698" s="5"/>
    </row>
    <row r="699" spans="1:14" s="7" customFormat="1" x14ac:dyDescent="0.25">
      <c r="A699" s="5"/>
      <c r="D699" s="9"/>
      <c r="E699" s="10"/>
      <c r="G699" s="8"/>
      <c r="J699" s="5"/>
      <c r="K699" s="5"/>
      <c r="L699" s="5"/>
      <c r="N699" s="5"/>
    </row>
    <row r="700" spans="1:14" s="7" customFormat="1" x14ac:dyDescent="0.25">
      <c r="A700" s="5"/>
      <c r="D700" s="9"/>
      <c r="E700" s="10"/>
      <c r="G700" s="8"/>
      <c r="J700" s="5"/>
      <c r="K700" s="5"/>
      <c r="L700" s="5"/>
      <c r="N700" s="5"/>
    </row>
    <row r="701" spans="1:14" s="7" customFormat="1" x14ac:dyDescent="0.25">
      <c r="A701" s="5"/>
      <c r="D701" s="9"/>
      <c r="E701" s="10"/>
      <c r="G701" s="8"/>
      <c r="J701" s="5"/>
      <c r="K701" s="5"/>
      <c r="L701" s="5"/>
      <c r="N701" s="5"/>
    </row>
    <row r="702" spans="1:14" s="7" customFormat="1" x14ac:dyDescent="0.25">
      <c r="A702" s="5"/>
      <c r="D702" s="9"/>
      <c r="E702" s="10"/>
      <c r="G702" s="8"/>
      <c r="J702" s="5"/>
      <c r="K702" s="5"/>
      <c r="L702" s="5"/>
      <c r="N702" s="5"/>
    </row>
    <row r="703" spans="1:14" s="7" customFormat="1" x14ac:dyDescent="0.25">
      <c r="A703" s="5"/>
      <c r="D703" s="9"/>
      <c r="E703" s="10"/>
      <c r="G703" s="8"/>
      <c r="J703" s="5"/>
      <c r="K703" s="5"/>
      <c r="L703" s="5"/>
      <c r="N703" s="5"/>
    </row>
    <row r="704" spans="1:14" s="7" customFormat="1" x14ac:dyDescent="0.25">
      <c r="A704" s="5"/>
      <c r="D704" s="9"/>
      <c r="E704" s="10"/>
      <c r="G704" s="8"/>
      <c r="J704" s="5"/>
      <c r="K704" s="5"/>
      <c r="L704" s="5"/>
      <c r="N704" s="5"/>
    </row>
    <row r="705" spans="1:14" s="7" customFormat="1" x14ac:dyDescent="0.25">
      <c r="A705" s="5"/>
      <c r="D705" s="9"/>
      <c r="E705" s="10"/>
      <c r="G705" s="8"/>
      <c r="J705" s="5"/>
      <c r="K705" s="5"/>
      <c r="L705" s="5"/>
      <c r="N705" s="5"/>
    </row>
    <row r="706" spans="1:14" s="7" customFormat="1" x14ac:dyDescent="0.25">
      <c r="A706" s="5"/>
      <c r="D706" s="9"/>
      <c r="E706" s="10"/>
      <c r="G706" s="8"/>
      <c r="J706" s="5"/>
      <c r="K706" s="5"/>
      <c r="L706" s="5"/>
      <c r="N706" s="5"/>
    </row>
    <row r="707" spans="1:14" s="7" customFormat="1" x14ac:dyDescent="0.25">
      <c r="A707" s="5"/>
      <c r="D707" s="9"/>
      <c r="E707" s="10"/>
      <c r="G707" s="8"/>
      <c r="J707" s="5"/>
      <c r="K707" s="5"/>
      <c r="L707" s="5"/>
      <c r="N707" s="5"/>
    </row>
    <row r="708" spans="1:14" s="7" customFormat="1" x14ac:dyDescent="0.25">
      <c r="A708" s="5"/>
      <c r="D708" s="9"/>
      <c r="E708" s="10"/>
      <c r="G708" s="8"/>
      <c r="J708" s="5"/>
      <c r="K708" s="5"/>
      <c r="L708" s="5"/>
      <c r="N708" s="5"/>
    </row>
    <row r="709" spans="1:14" s="7" customFormat="1" x14ac:dyDescent="0.25">
      <c r="A709" s="5"/>
      <c r="D709" s="9"/>
      <c r="E709" s="10"/>
      <c r="G709" s="8"/>
      <c r="J709" s="5"/>
      <c r="K709" s="5"/>
      <c r="L709" s="5"/>
      <c r="N709" s="5"/>
    </row>
    <row r="710" spans="1:14" s="7" customFormat="1" x14ac:dyDescent="0.25">
      <c r="A710" s="5"/>
      <c r="D710" s="9"/>
      <c r="E710" s="10"/>
      <c r="G710" s="8"/>
      <c r="J710" s="5"/>
      <c r="K710" s="5"/>
      <c r="L710" s="5"/>
      <c r="N710" s="5"/>
    </row>
    <row r="711" spans="1:14" s="7" customFormat="1" x14ac:dyDescent="0.25">
      <c r="A711" s="5"/>
      <c r="D711" s="9"/>
      <c r="E711" s="10"/>
      <c r="G711" s="8"/>
      <c r="J711" s="5"/>
      <c r="K711" s="5"/>
      <c r="L711" s="5"/>
      <c r="N711" s="5"/>
    </row>
    <row r="712" spans="1:14" s="7" customFormat="1" x14ac:dyDescent="0.25">
      <c r="A712" s="5"/>
      <c r="D712" s="9"/>
      <c r="E712" s="10"/>
      <c r="G712" s="8"/>
      <c r="J712" s="5"/>
      <c r="K712" s="5"/>
      <c r="L712" s="5"/>
      <c r="N712" s="5"/>
    </row>
    <row r="713" spans="1:14" s="7" customFormat="1" x14ac:dyDescent="0.25">
      <c r="A713" s="5"/>
      <c r="D713" s="9"/>
      <c r="E713" s="10"/>
      <c r="G713" s="8"/>
      <c r="J713" s="5"/>
      <c r="K713" s="5"/>
      <c r="L713" s="5"/>
      <c r="N713" s="5"/>
    </row>
    <row r="714" spans="1:14" s="7" customFormat="1" x14ac:dyDescent="0.25">
      <c r="A714" s="5"/>
      <c r="D714" s="9"/>
      <c r="E714" s="10"/>
      <c r="G714" s="8"/>
      <c r="J714" s="5"/>
      <c r="K714" s="5"/>
      <c r="L714" s="5"/>
      <c r="N714" s="5"/>
    </row>
    <row r="715" spans="1:14" s="7" customFormat="1" x14ac:dyDescent="0.25">
      <c r="A715" s="5"/>
      <c r="D715" s="9"/>
      <c r="E715" s="10"/>
      <c r="G715" s="8"/>
      <c r="J715" s="5"/>
      <c r="K715" s="5"/>
      <c r="L715" s="5"/>
      <c r="N715" s="5"/>
    </row>
    <row r="716" spans="1:14" s="7" customFormat="1" x14ac:dyDescent="0.25">
      <c r="A716" s="5"/>
      <c r="D716" s="9"/>
      <c r="E716" s="10"/>
      <c r="G716" s="8"/>
      <c r="J716" s="5"/>
      <c r="K716" s="5"/>
      <c r="L716" s="5"/>
      <c r="N716" s="5"/>
    </row>
    <row r="717" spans="1:14" s="7" customFormat="1" x14ac:dyDescent="0.25">
      <c r="A717" s="5"/>
      <c r="D717" s="9"/>
      <c r="E717" s="10"/>
      <c r="G717" s="8"/>
      <c r="J717" s="5"/>
      <c r="K717" s="5"/>
      <c r="L717" s="5"/>
      <c r="N717" s="5"/>
    </row>
    <row r="718" spans="1:14" s="7" customFormat="1" x14ac:dyDescent="0.25">
      <c r="A718" s="5"/>
      <c r="D718" s="9"/>
      <c r="E718" s="10"/>
      <c r="G718" s="8"/>
      <c r="J718" s="5"/>
      <c r="K718" s="5"/>
      <c r="L718" s="5"/>
      <c r="N718" s="5"/>
    </row>
    <row r="719" spans="1:14" s="7" customFormat="1" x14ac:dyDescent="0.25">
      <c r="A719" s="5"/>
      <c r="D719" s="9"/>
      <c r="E719" s="10"/>
      <c r="G719" s="8"/>
      <c r="J719" s="5"/>
      <c r="K719" s="5"/>
      <c r="L719" s="5"/>
      <c r="N719" s="5"/>
    </row>
    <row r="720" spans="1:14" s="7" customFormat="1" x14ac:dyDescent="0.25">
      <c r="A720" s="5"/>
      <c r="D720" s="9"/>
      <c r="E720" s="10"/>
      <c r="G720" s="8"/>
      <c r="J720" s="5"/>
      <c r="K720" s="5"/>
      <c r="L720" s="5"/>
      <c r="N720" s="5"/>
    </row>
    <row r="721" spans="1:14" s="7" customFormat="1" x14ac:dyDescent="0.25">
      <c r="A721" s="5"/>
      <c r="D721" s="9"/>
      <c r="E721" s="10"/>
      <c r="G721" s="8"/>
      <c r="J721" s="5"/>
      <c r="K721" s="5"/>
      <c r="L721" s="5"/>
      <c r="N721" s="5"/>
    </row>
    <row r="722" spans="1:14" s="7" customFormat="1" x14ac:dyDescent="0.25">
      <c r="A722" s="5"/>
      <c r="D722" s="9"/>
      <c r="E722" s="10"/>
      <c r="G722" s="8"/>
      <c r="J722" s="5"/>
      <c r="K722" s="5"/>
      <c r="L722" s="5"/>
      <c r="N722" s="5"/>
    </row>
    <row r="723" spans="1:14" s="7" customFormat="1" x14ac:dyDescent="0.25">
      <c r="A723" s="5"/>
      <c r="D723" s="9"/>
      <c r="E723" s="10"/>
      <c r="G723" s="8"/>
      <c r="J723" s="5"/>
      <c r="K723" s="5"/>
      <c r="L723" s="5"/>
      <c r="N723" s="5"/>
    </row>
    <row r="724" spans="1:14" s="7" customFormat="1" x14ac:dyDescent="0.25">
      <c r="A724" s="5"/>
      <c r="D724" s="9"/>
      <c r="E724" s="10"/>
      <c r="G724" s="8"/>
      <c r="J724" s="5"/>
      <c r="K724" s="5"/>
      <c r="L724" s="5"/>
      <c r="N724" s="5"/>
    </row>
    <row r="725" spans="1:14" s="7" customFormat="1" x14ac:dyDescent="0.25">
      <c r="A725" s="5"/>
      <c r="D725" s="9"/>
      <c r="E725" s="10"/>
      <c r="G725" s="8"/>
      <c r="J725" s="5"/>
      <c r="K725" s="5"/>
      <c r="L725" s="5"/>
      <c r="N725" s="5"/>
    </row>
    <row r="726" spans="1:14" s="7" customFormat="1" x14ac:dyDescent="0.25">
      <c r="A726" s="5"/>
      <c r="D726" s="9"/>
      <c r="E726" s="10"/>
      <c r="G726" s="8"/>
      <c r="J726" s="5"/>
      <c r="K726" s="5"/>
      <c r="L726" s="5"/>
      <c r="N726" s="5"/>
    </row>
    <row r="727" spans="1:14" s="7" customFormat="1" x14ac:dyDescent="0.25">
      <c r="A727" s="5"/>
      <c r="D727" s="9"/>
      <c r="E727" s="10"/>
      <c r="G727" s="8"/>
      <c r="J727" s="5"/>
      <c r="K727" s="5"/>
      <c r="L727" s="5"/>
      <c r="N727" s="5"/>
    </row>
    <row r="728" spans="1:14" s="7" customFormat="1" x14ac:dyDescent="0.25">
      <c r="A728" s="5"/>
      <c r="D728" s="9"/>
      <c r="E728" s="10"/>
      <c r="G728" s="8"/>
      <c r="J728" s="5"/>
      <c r="K728" s="5"/>
      <c r="L728" s="5"/>
      <c r="N728" s="5"/>
    </row>
    <row r="729" spans="1:14" s="7" customFormat="1" x14ac:dyDescent="0.25">
      <c r="A729" s="5"/>
      <c r="D729" s="9"/>
      <c r="E729" s="10"/>
      <c r="G729" s="8"/>
      <c r="J729" s="5"/>
      <c r="K729" s="5"/>
      <c r="L729" s="5"/>
      <c r="N729" s="5"/>
    </row>
    <row r="730" spans="1:14" s="7" customFormat="1" x14ac:dyDescent="0.25">
      <c r="A730" s="5"/>
      <c r="D730" s="9"/>
      <c r="E730" s="10"/>
      <c r="G730" s="8"/>
      <c r="J730" s="5"/>
      <c r="K730" s="5"/>
      <c r="L730" s="5"/>
      <c r="N730" s="5"/>
    </row>
    <row r="731" spans="1:14" s="7" customFormat="1" x14ac:dyDescent="0.25">
      <c r="A731" s="5"/>
      <c r="D731" s="9"/>
      <c r="E731" s="10"/>
      <c r="G731" s="8"/>
      <c r="J731" s="5"/>
      <c r="K731" s="5"/>
      <c r="L731" s="5"/>
      <c r="N731" s="5"/>
    </row>
    <row r="732" spans="1:14" s="7" customFormat="1" x14ac:dyDescent="0.25">
      <c r="A732" s="5"/>
      <c r="D732" s="9"/>
      <c r="E732" s="10"/>
      <c r="G732" s="8"/>
      <c r="J732" s="5"/>
      <c r="K732" s="5"/>
      <c r="L732" s="5"/>
      <c r="N732" s="5"/>
    </row>
    <row r="733" spans="1:14" s="7" customFormat="1" x14ac:dyDescent="0.25">
      <c r="A733" s="5"/>
      <c r="D733" s="9"/>
      <c r="E733" s="10"/>
      <c r="G733" s="8"/>
      <c r="J733" s="5"/>
      <c r="K733" s="5"/>
      <c r="L733" s="5"/>
      <c r="N733" s="5"/>
    </row>
    <row r="734" spans="1:14" s="7" customFormat="1" x14ac:dyDescent="0.25">
      <c r="A734" s="5"/>
      <c r="D734" s="9"/>
      <c r="E734" s="10"/>
      <c r="G734" s="8"/>
      <c r="J734" s="5"/>
      <c r="K734" s="5"/>
      <c r="L734" s="5"/>
      <c r="N734" s="5"/>
    </row>
    <row r="735" spans="1:14" s="7" customFormat="1" x14ac:dyDescent="0.25">
      <c r="A735" s="5"/>
      <c r="D735" s="9"/>
      <c r="E735" s="10"/>
      <c r="G735" s="8"/>
      <c r="J735" s="5"/>
      <c r="K735" s="5"/>
      <c r="L735" s="5"/>
      <c r="N735" s="5"/>
    </row>
    <row r="736" spans="1:14" s="7" customFormat="1" x14ac:dyDescent="0.25">
      <c r="A736" s="5"/>
      <c r="D736" s="9"/>
      <c r="E736" s="10"/>
      <c r="G736" s="8"/>
      <c r="J736" s="5"/>
      <c r="K736" s="5"/>
      <c r="L736" s="5"/>
      <c r="N736" s="5"/>
    </row>
    <row r="737" spans="1:14" s="7" customFormat="1" x14ac:dyDescent="0.25">
      <c r="A737" s="5"/>
      <c r="D737" s="9"/>
      <c r="E737" s="10"/>
      <c r="G737" s="8"/>
      <c r="J737" s="5"/>
      <c r="K737" s="5"/>
      <c r="L737" s="5"/>
      <c r="N737" s="5"/>
    </row>
    <row r="738" spans="1:14" s="7" customFormat="1" x14ac:dyDescent="0.25">
      <c r="A738" s="5"/>
      <c r="D738" s="9"/>
      <c r="E738" s="10"/>
      <c r="G738" s="8"/>
      <c r="J738" s="5"/>
      <c r="K738" s="5"/>
      <c r="L738" s="5"/>
      <c r="N738" s="5"/>
    </row>
    <row r="739" spans="1:14" s="7" customFormat="1" x14ac:dyDescent="0.25">
      <c r="A739" s="5"/>
      <c r="D739" s="9"/>
      <c r="E739" s="10"/>
      <c r="G739" s="8"/>
      <c r="J739" s="5"/>
      <c r="K739" s="5"/>
      <c r="L739" s="5"/>
      <c r="N739" s="5"/>
    </row>
    <row r="740" spans="1:14" s="7" customFormat="1" x14ac:dyDescent="0.25">
      <c r="A740" s="5"/>
      <c r="D740" s="9"/>
      <c r="E740" s="10"/>
      <c r="G740" s="8"/>
      <c r="J740" s="5"/>
      <c r="K740" s="5"/>
      <c r="L740" s="5"/>
      <c r="N740" s="5"/>
    </row>
    <row r="741" spans="1:14" s="7" customFormat="1" x14ac:dyDescent="0.25">
      <c r="A741" s="5"/>
      <c r="D741" s="9"/>
      <c r="E741" s="10"/>
      <c r="G741" s="8"/>
      <c r="J741" s="5"/>
      <c r="K741" s="5"/>
      <c r="L741" s="5"/>
      <c r="N741" s="5"/>
    </row>
    <row r="742" spans="1:14" s="7" customFormat="1" x14ac:dyDescent="0.25">
      <c r="A742" s="5"/>
      <c r="D742" s="9"/>
      <c r="E742" s="10"/>
      <c r="G742" s="8"/>
      <c r="J742" s="5"/>
      <c r="K742" s="5"/>
      <c r="L742" s="5"/>
      <c r="N742" s="5"/>
    </row>
    <row r="743" spans="1:14" s="7" customFormat="1" x14ac:dyDescent="0.25">
      <c r="A743" s="5"/>
      <c r="D743" s="9"/>
      <c r="E743" s="10"/>
      <c r="G743" s="8"/>
      <c r="J743" s="5"/>
      <c r="K743" s="5"/>
      <c r="L743" s="5"/>
      <c r="N743" s="5"/>
    </row>
    <row r="744" spans="1:14" s="7" customFormat="1" x14ac:dyDescent="0.25">
      <c r="A744" s="5"/>
      <c r="D744" s="9"/>
      <c r="E744" s="10"/>
      <c r="G744" s="8"/>
      <c r="J744" s="5"/>
      <c r="K744" s="5"/>
      <c r="L744" s="5"/>
      <c r="N744" s="5"/>
    </row>
    <row r="745" spans="1:14" s="7" customFormat="1" x14ac:dyDescent="0.25">
      <c r="A745" s="5"/>
      <c r="D745" s="9"/>
      <c r="E745" s="10"/>
      <c r="G745" s="8"/>
      <c r="J745" s="5"/>
      <c r="K745" s="5"/>
      <c r="L745" s="5"/>
      <c r="N745" s="5"/>
    </row>
    <row r="746" spans="1:14" s="7" customFormat="1" x14ac:dyDescent="0.25">
      <c r="A746" s="5"/>
      <c r="D746" s="9"/>
      <c r="E746" s="10"/>
      <c r="G746" s="8"/>
      <c r="J746" s="5"/>
      <c r="K746" s="5"/>
      <c r="L746" s="5"/>
      <c r="N746" s="5"/>
    </row>
    <row r="747" spans="1:14" s="7" customFormat="1" x14ac:dyDescent="0.25">
      <c r="A747" s="5"/>
      <c r="D747" s="9"/>
      <c r="E747" s="10"/>
      <c r="G747" s="8"/>
      <c r="J747" s="5"/>
      <c r="K747" s="5"/>
      <c r="L747" s="5"/>
      <c r="N747" s="5"/>
    </row>
    <row r="748" spans="1:14" s="7" customFormat="1" x14ac:dyDescent="0.25">
      <c r="A748" s="5"/>
      <c r="D748" s="9"/>
      <c r="E748" s="10"/>
      <c r="G748" s="8"/>
      <c r="J748" s="5"/>
      <c r="K748" s="5"/>
      <c r="L748" s="5"/>
      <c r="N748" s="5"/>
    </row>
    <row r="749" spans="1:14" s="7" customFormat="1" x14ac:dyDescent="0.25">
      <c r="A749" s="5"/>
      <c r="D749" s="9"/>
      <c r="E749" s="10"/>
      <c r="G749" s="8"/>
      <c r="J749" s="5"/>
      <c r="K749" s="5"/>
      <c r="L749" s="5"/>
      <c r="N749" s="5"/>
    </row>
    <row r="750" spans="1:14" s="7" customFormat="1" x14ac:dyDescent="0.25">
      <c r="A750" s="5"/>
      <c r="D750" s="9"/>
      <c r="E750" s="10"/>
      <c r="G750" s="8"/>
      <c r="J750" s="5"/>
      <c r="K750" s="5"/>
      <c r="L750" s="5"/>
      <c r="N750" s="5"/>
    </row>
    <row r="751" spans="1:14" s="7" customFormat="1" x14ac:dyDescent="0.25">
      <c r="A751" s="5"/>
      <c r="D751" s="9"/>
      <c r="E751" s="10"/>
      <c r="G751" s="8"/>
      <c r="J751" s="5"/>
      <c r="K751" s="5"/>
      <c r="L751" s="5"/>
      <c r="N751" s="5"/>
    </row>
    <row r="752" spans="1:14" s="7" customFormat="1" x14ac:dyDescent="0.25">
      <c r="A752" s="5"/>
      <c r="D752" s="9"/>
      <c r="E752" s="10"/>
      <c r="G752" s="8"/>
      <c r="J752" s="5"/>
      <c r="K752" s="5"/>
      <c r="L752" s="5"/>
      <c r="N752" s="5"/>
    </row>
    <row r="753" spans="1:14" s="7" customFormat="1" x14ac:dyDescent="0.25">
      <c r="A753" s="5"/>
      <c r="D753" s="9"/>
      <c r="E753" s="10"/>
      <c r="G753" s="8"/>
      <c r="J753" s="5"/>
      <c r="K753" s="5"/>
      <c r="L753" s="5"/>
      <c r="N753" s="5"/>
    </row>
    <row r="754" spans="1:14" s="7" customFormat="1" x14ac:dyDescent="0.25">
      <c r="A754" s="5"/>
      <c r="D754" s="9"/>
      <c r="E754" s="10"/>
      <c r="G754" s="8"/>
      <c r="J754" s="5"/>
      <c r="K754" s="5"/>
      <c r="L754" s="5"/>
      <c r="N754" s="5"/>
    </row>
    <row r="755" spans="1:14" s="7" customFormat="1" x14ac:dyDescent="0.25">
      <c r="A755" s="5"/>
      <c r="D755" s="9"/>
      <c r="E755" s="10"/>
      <c r="G755" s="8"/>
      <c r="J755" s="5"/>
      <c r="K755" s="5"/>
      <c r="L755" s="5"/>
      <c r="N755" s="5"/>
    </row>
    <row r="756" spans="1:14" s="7" customFormat="1" x14ac:dyDescent="0.25">
      <c r="A756" s="5"/>
      <c r="D756" s="9"/>
      <c r="E756" s="10"/>
      <c r="G756" s="8"/>
      <c r="J756" s="5"/>
      <c r="K756" s="5"/>
      <c r="L756" s="5"/>
      <c r="N756" s="5"/>
    </row>
    <row r="757" spans="1:14" s="7" customFormat="1" x14ac:dyDescent="0.25">
      <c r="A757" s="5"/>
      <c r="D757" s="9"/>
      <c r="E757" s="10"/>
      <c r="G757" s="8"/>
      <c r="J757" s="5"/>
      <c r="K757" s="5"/>
      <c r="L757" s="5"/>
      <c r="N757" s="5"/>
    </row>
    <row r="758" spans="1:14" s="7" customFormat="1" x14ac:dyDescent="0.25">
      <c r="A758" s="5"/>
      <c r="D758" s="9"/>
      <c r="E758" s="10"/>
      <c r="G758" s="8"/>
      <c r="J758" s="5"/>
      <c r="K758" s="5"/>
      <c r="L758" s="5"/>
      <c r="N758" s="5"/>
    </row>
    <row r="759" spans="1:14" s="7" customFormat="1" x14ac:dyDescent="0.25">
      <c r="A759" s="5"/>
      <c r="D759" s="9"/>
      <c r="E759" s="10"/>
      <c r="G759" s="8"/>
      <c r="J759" s="5"/>
      <c r="K759" s="5"/>
      <c r="L759" s="5"/>
      <c r="N759" s="5"/>
    </row>
    <row r="760" spans="1:14" s="7" customFormat="1" x14ac:dyDescent="0.25">
      <c r="A760" s="5"/>
      <c r="D760" s="9"/>
      <c r="E760" s="10"/>
      <c r="G760" s="8"/>
      <c r="J760" s="5"/>
      <c r="K760" s="5"/>
      <c r="L760" s="5"/>
      <c r="N760" s="5"/>
    </row>
    <row r="761" spans="1:14" s="7" customFormat="1" x14ac:dyDescent="0.25">
      <c r="A761" s="5"/>
      <c r="D761" s="9"/>
      <c r="E761" s="10"/>
      <c r="G761" s="8"/>
      <c r="J761" s="5"/>
      <c r="K761" s="5"/>
      <c r="L761" s="5"/>
      <c r="N761" s="5"/>
    </row>
    <row r="762" spans="1:14" s="7" customFormat="1" x14ac:dyDescent="0.25">
      <c r="A762" s="5"/>
      <c r="D762" s="9"/>
      <c r="E762" s="10"/>
      <c r="G762" s="8"/>
      <c r="J762" s="5"/>
      <c r="K762" s="5"/>
      <c r="L762" s="5"/>
      <c r="N762" s="5"/>
    </row>
    <row r="763" spans="1:14" s="7" customFormat="1" x14ac:dyDescent="0.25">
      <c r="A763" s="5"/>
      <c r="D763" s="9"/>
      <c r="E763" s="10"/>
      <c r="G763" s="8"/>
      <c r="J763" s="5"/>
      <c r="K763" s="5"/>
      <c r="L763" s="5"/>
      <c r="N763" s="5"/>
    </row>
    <row r="764" spans="1:14" s="7" customFormat="1" x14ac:dyDescent="0.25">
      <c r="A764" s="5"/>
      <c r="D764" s="9"/>
      <c r="E764" s="10"/>
      <c r="G764" s="8"/>
      <c r="J764" s="5"/>
      <c r="K764" s="5"/>
      <c r="L764" s="5"/>
      <c r="N764" s="5"/>
    </row>
    <row r="765" spans="1:14" s="7" customFormat="1" x14ac:dyDescent="0.25">
      <c r="A765" s="5"/>
      <c r="D765" s="9"/>
      <c r="E765" s="10"/>
      <c r="G765" s="8"/>
      <c r="J765" s="5"/>
      <c r="K765" s="5"/>
      <c r="L765" s="5"/>
      <c r="N765" s="5"/>
    </row>
    <row r="766" spans="1:14" s="7" customFormat="1" x14ac:dyDescent="0.25">
      <c r="A766" s="5"/>
      <c r="D766" s="9"/>
      <c r="E766" s="10"/>
      <c r="G766" s="8"/>
      <c r="J766" s="5"/>
      <c r="K766" s="5"/>
      <c r="L766" s="5"/>
      <c r="N766" s="5"/>
    </row>
    <row r="767" spans="1:14" s="7" customFormat="1" x14ac:dyDescent="0.25">
      <c r="A767" s="5"/>
      <c r="D767" s="9"/>
      <c r="E767" s="10"/>
      <c r="G767" s="8"/>
      <c r="J767" s="5"/>
      <c r="K767" s="5"/>
      <c r="L767" s="5"/>
      <c r="N767" s="5"/>
    </row>
    <row r="768" spans="1:14" s="7" customFormat="1" x14ac:dyDescent="0.25">
      <c r="A768" s="5"/>
      <c r="D768" s="9"/>
      <c r="E768" s="10"/>
      <c r="G768" s="8"/>
      <c r="J768" s="5"/>
      <c r="K768" s="5"/>
      <c r="L768" s="5"/>
      <c r="N768" s="5"/>
    </row>
    <row r="769" spans="1:14" s="7" customFormat="1" x14ac:dyDescent="0.25">
      <c r="A769" s="5"/>
      <c r="D769" s="9"/>
      <c r="E769" s="10"/>
      <c r="G769" s="8"/>
      <c r="J769" s="5"/>
      <c r="K769" s="5"/>
      <c r="L769" s="5"/>
      <c r="N769" s="5"/>
    </row>
    <row r="770" spans="1:14" s="7" customFormat="1" x14ac:dyDescent="0.25">
      <c r="A770" s="5"/>
      <c r="D770" s="9"/>
      <c r="E770" s="10"/>
      <c r="G770" s="8"/>
      <c r="J770" s="5"/>
      <c r="K770" s="5"/>
      <c r="L770" s="5"/>
      <c r="N770" s="5"/>
    </row>
    <row r="771" spans="1:14" s="7" customFormat="1" x14ac:dyDescent="0.25">
      <c r="A771" s="5"/>
      <c r="D771" s="9"/>
      <c r="E771" s="10"/>
      <c r="G771" s="8"/>
      <c r="J771" s="5"/>
      <c r="K771" s="5"/>
      <c r="L771" s="5"/>
      <c r="N771" s="5"/>
    </row>
    <row r="772" spans="1:14" s="7" customFormat="1" x14ac:dyDescent="0.25">
      <c r="A772" s="5"/>
      <c r="D772" s="9"/>
      <c r="E772" s="10"/>
      <c r="G772" s="8"/>
      <c r="J772" s="5"/>
      <c r="K772" s="5"/>
      <c r="L772" s="5"/>
      <c r="N772" s="5"/>
    </row>
    <row r="773" spans="1:14" s="7" customFormat="1" x14ac:dyDescent="0.25">
      <c r="A773" s="5"/>
      <c r="D773" s="9"/>
      <c r="E773" s="10"/>
      <c r="G773" s="8"/>
      <c r="J773" s="5"/>
      <c r="K773" s="5"/>
      <c r="L773" s="5"/>
      <c r="N773" s="5"/>
    </row>
    <row r="774" spans="1:14" s="7" customFormat="1" x14ac:dyDescent="0.25">
      <c r="A774" s="5"/>
      <c r="D774" s="9"/>
      <c r="E774" s="10"/>
      <c r="G774" s="8"/>
      <c r="J774" s="5"/>
      <c r="K774" s="5"/>
      <c r="L774" s="5"/>
      <c r="N774" s="5"/>
    </row>
    <row r="775" spans="1:14" s="7" customFormat="1" x14ac:dyDescent="0.25">
      <c r="A775" s="5"/>
      <c r="D775" s="9"/>
      <c r="E775" s="10"/>
      <c r="G775" s="8"/>
      <c r="J775" s="5"/>
      <c r="K775" s="5"/>
      <c r="L775" s="5"/>
      <c r="N775" s="5"/>
    </row>
    <row r="776" spans="1:14" s="7" customFormat="1" x14ac:dyDescent="0.25">
      <c r="A776" s="5"/>
      <c r="D776" s="9"/>
      <c r="E776" s="10"/>
      <c r="G776" s="8"/>
      <c r="J776" s="5"/>
      <c r="K776" s="5"/>
      <c r="L776" s="5"/>
      <c r="N776" s="5"/>
    </row>
    <row r="777" spans="1:14" s="7" customFormat="1" x14ac:dyDescent="0.25">
      <c r="A777" s="5"/>
      <c r="D777" s="9"/>
      <c r="E777" s="10"/>
      <c r="G777" s="8"/>
      <c r="J777" s="5"/>
      <c r="K777" s="5"/>
      <c r="L777" s="5"/>
      <c r="N777" s="5"/>
    </row>
    <row r="778" spans="1:14" s="7" customFormat="1" x14ac:dyDescent="0.25">
      <c r="A778" s="5"/>
      <c r="D778" s="9"/>
      <c r="E778" s="10"/>
      <c r="G778" s="8"/>
      <c r="J778" s="5"/>
      <c r="K778" s="5"/>
      <c r="L778" s="5"/>
      <c r="N778" s="5"/>
    </row>
    <row r="779" spans="1:14" s="7" customFormat="1" x14ac:dyDescent="0.25">
      <c r="A779" s="5"/>
      <c r="D779" s="9"/>
      <c r="E779" s="10"/>
      <c r="G779" s="8"/>
      <c r="J779" s="5"/>
      <c r="K779" s="5"/>
      <c r="L779" s="5"/>
      <c r="N779" s="5"/>
    </row>
    <row r="780" spans="1:14" s="7" customFormat="1" x14ac:dyDescent="0.25">
      <c r="A780" s="5"/>
      <c r="D780" s="9"/>
      <c r="E780" s="10"/>
      <c r="G780" s="8"/>
      <c r="J780" s="5"/>
      <c r="K780" s="5"/>
      <c r="L780" s="5"/>
      <c r="N780" s="5"/>
    </row>
    <row r="781" spans="1:14" s="7" customFormat="1" x14ac:dyDescent="0.25">
      <c r="A781" s="5"/>
      <c r="D781" s="9"/>
      <c r="E781" s="10"/>
      <c r="G781" s="8"/>
      <c r="J781" s="5"/>
      <c r="K781" s="5"/>
      <c r="L781" s="5"/>
      <c r="N781" s="5"/>
    </row>
    <row r="782" spans="1:14" s="7" customFormat="1" x14ac:dyDescent="0.25">
      <c r="A782" s="5"/>
      <c r="D782" s="9"/>
      <c r="E782" s="10"/>
      <c r="G782" s="8"/>
      <c r="J782" s="5"/>
      <c r="K782" s="5"/>
      <c r="L782" s="5"/>
      <c r="N782" s="5"/>
    </row>
    <row r="783" spans="1:14" s="7" customFormat="1" x14ac:dyDescent="0.25">
      <c r="A783" s="5"/>
      <c r="D783" s="9"/>
      <c r="E783" s="10"/>
      <c r="G783" s="8"/>
      <c r="J783" s="5"/>
      <c r="K783" s="5"/>
      <c r="L783" s="5"/>
      <c r="N783" s="5"/>
    </row>
    <row r="784" spans="1:14" s="7" customFormat="1" x14ac:dyDescent="0.25">
      <c r="A784" s="5"/>
      <c r="D784" s="9"/>
      <c r="E784" s="10"/>
      <c r="G784" s="8"/>
      <c r="J784" s="5"/>
      <c r="K784" s="5"/>
      <c r="L784" s="5"/>
      <c r="N784" s="5"/>
    </row>
    <row r="785" spans="1:14" s="7" customFormat="1" x14ac:dyDescent="0.25">
      <c r="A785" s="5"/>
      <c r="D785" s="9"/>
      <c r="E785" s="10"/>
      <c r="G785" s="8"/>
      <c r="J785" s="5"/>
      <c r="K785" s="5"/>
      <c r="L785" s="5"/>
      <c r="N785" s="5"/>
    </row>
    <row r="786" spans="1:14" s="7" customFormat="1" x14ac:dyDescent="0.25">
      <c r="A786" s="5"/>
      <c r="D786" s="9"/>
      <c r="E786" s="10"/>
      <c r="G786" s="8"/>
      <c r="J786" s="5"/>
      <c r="K786" s="5"/>
      <c r="L786" s="5"/>
      <c r="N786" s="5"/>
    </row>
    <row r="787" spans="1:14" s="7" customFormat="1" x14ac:dyDescent="0.25">
      <c r="A787" s="5"/>
      <c r="D787" s="9"/>
      <c r="E787" s="10"/>
      <c r="G787" s="8"/>
      <c r="J787" s="5"/>
      <c r="K787" s="5"/>
      <c r="L787" s="5"/>
      <c r="N787" s="5"/>
    </row>
    <row r="788" spans="1:14" s="7" customFormat="1" x14ac:dyDescent="0.25">
      <c r="A788" s="5"/>
      <c r="D788" s="9"/>
      <c r="E788" s="10"/>
      <c r="G788" s="8"/>
      <c r="J788" s="5"/>
      <c r="K788" s="5"/>
      <c r="L788" s="5"/>
      <c r="N788" s="5"/>
    </row>
    <row r="789" spans="1:14" s="7" customFormat="1" x14ac:dyDescent="0.25">
      <c r="A789" s="5"/>
      <c r="D789" s="9"/>
      <c r="E789" s="10"/>
      <c r="G789" s="8"/>
      <c r="J789" s="5"/>
      <c r="K789" s="5"/>
      <c r="L789" s="5"/>
      <c r="N789" s="5"/>
    </row>
    <row r="790" spans="1:14" s="7" customFormat="1" x14ac:dyDescent="0.25">
      <c r="A790" s="5"/>
      <c r="D790" s="9"/>
      <c r="E790" s="10"/>
      <c r="G790" s="8"/>
      <c r="J790" s="5"/>
      <c r="K790" s="5"/>
      <c r="L790" s="5"/>
      <c r="N790" s="5"/>
    </row>
    <row r="791" spans="1:14" s="7" customFormat="1" x14ac:dyDescent="0.25">
      <c r="A791" s="5"/>
      <c r="D791" s="9"/>
      <c r="E791" s="10"/>
      <c r="G791" s="8"/>
      <c r="J791" s="5"/>
      <c r="K791" s="5"/>
      <c r="L791" s="5"/>
      <c r="N791" s="5"/>
    </row>
    <row r="792" spans="1:14" s="7" customFormat="1" x14ac:dyDescent="0.25">
      <c r="A792" s="5"/>
      <c r="D792" s="9"/>
      <c r="E792" s="10"/>
      <c r="G792" s="8"/>
      <c r="J792" s="5"/>
      <c r="K792" s="5"/>
      <c r="L792" s="5"/>
      <c r="N792" s="5"/>
    </row>
    <row r="793" spans="1:14" s="7" customFormat="1" x14ac:dyDescent="0.25">
      <c r="A793" s="5"/>
      <c r="D793" s="9"/>
      <c r="E793" s="10"/>
      <c r="G793" s="8"/>
      <c r="J793" s="5"/>
      <c r="K793" s="5"/>
      <c r="L793" s="5"/>
      <c r="N793" s="5"/>
    </row>
    <row r="794" spans="1:14" s="7" customFormat="1" x14ac:dyDescent="0.25">
      <c r="A794" s="5"/>
      <c r="D794" s="9"/>
      <c r="E794" s="10"/>
      <c r="G794" s="8"/>
      <c r="J794" s="5"/>
      <c r="K794" s="5"/>
      <c r="L794" s="5"/>
      <c r="N794" s="5"/>
    </row>
    <row r="795" spans="1:14" s="7" customFormat="1" x14ac:dyDescent="0.25">
      <c r="A795" s="5"/>
      <c r="D795" s="9"/>
      <c r="E795" s="10"/>
      <c r="G795" s="8"/>
      <c r="J795" s="5"/>
      <c r="K795" s="5"/>
      <c r="L795" s="5"/>
      <c r="N795" s="5"/>
    </row>
    <row r="796" spans="1:14" s="7" customFormat="1" x14ac:dyDescent="0.25">
      <c r="A796" s="5"/>
      <c r="D796" s="9"/>
      <c r="E796" s="10"/>
      <c r="G796" s="8"/>
      <c r="J796" s="5"/>
      <c r="K796" s="5"/>
      <c r="L796" s="5"/>
      <c r="N796" s="5"/>
    </row>
    <row r="797" spans="1:14" s="7" customFormat="1" x14ac:dyDescent="0.25">
      <c r="A797" s="5"/>
      <c r="D797" s="9"/>
      <c r="E797" s="10"/>
      <c r="G797" s="8"/>
      <c r="J797" s="5"/>
      <c r="K797" s="5"/>
      <c r="L797" s="5"/>
      <c r="N797" s="5"/>
    </row>
    <row r="798" spans="1:14" s="7" customFormat="1" x14ac:dyDescent="0.25">
      <c r="A798" s="5"/>
      <c r="D798" s="9"/>
      <c r="E798" s="10"/>
      <c r="G798" s="8"/>
      <c r="J798" s="5"/>
      <c r="K798" s="5"/>
      <c r="L798" s="5"/>
      <c r="N798" s="5"/>
    </row>
    <row r="799" spans="1:14" s="7" customFormat="1" x14ac:dyDescent="0.25">
      <c r="A799" s="5"/>
      <c r="D799" s="9"/>
      <c r="E799" s="10"/>
      <c r="G799" s="8"/>
      <c r="J799" s="5"/>
      <c r="K799" s="5"/>
      <c r="L799" s="5"/>
      <c r="N799" s="5"/>
    </row>
    <row r="800" spans="1:14" s="7" customFormat="1" x14ac:dyDescent="0.25">
      <c r="A800" s="5"/>
      <c r="D800" s="9"/>
      <c r="E800" s="10"/>
      <c r="G800" s="8"/>
      <c r="J800" s="5"/>
      <c r="K800" s="5"/>
      <c r="L800" s="5"/>
      <c r="N800" s="5"/>
    </row>
    <row r="801" spans="1:14" s="7" customFormat="1" x14ac:dyDescent="0.25">
      <c r="A801" s="5"/>
      <c r="D801" s="9"/>
      <c r="E801" s="10"/>
      <c r="G801" s="8"/>
      <c r="J801" s="5"/>
      <c r="K801" s="5"/>
      <c r="L801" s="5"/>
      <c r="N801" s="5"/>
    </row>
    <row r="802" spans="1:14" s="7" customFormat="1" x14ac:dyDescent="0.25">
      <c r="A802" s="5"/>
      <c r="D802" s="9"/>
      <c r="E802" s="10"/>
      <c r="G802" s="8"/>
      <c r="J802" s="5"/>
      <c r="K802" s="5"/>
      <c r="L802" s="5"/>
      <c r="N802" s="5"/>
    </row>
    <row r="803" spans="1:14" s="7" customFormat="1" x14ac:dyDescent="0.25">
      <c r="A803" s="5"/>
      <c r="D803" s="9"/>
      <c r="E803" s="10"/>
      <c r="G803" s="8"/>
      <c r="J803" s="5"/>
      <c r="K803" s="5"/>
      <c r="L803" s="5"/>
      <c r="N803" s="5"/>
    </row>
    <row r="804" spans="1:14" s="7" customFormat="1" x14ac:dyDescent="0.25">
      <c r="A804" s="5"/>
      <c r="D804" s="9"/>
      <c r="E804" s="10"/>
      <c r="G804" s="8"/>
      <c r="J804" s="5"/>
      <c r="K804" s="5"/>
      <c r="L804" s="5"/>
      <c r="N804" s="5"/>
    </row>
    <row r="805" spans="1:14" s="7" customFormat="1" x14ac:dyDescent="0.25">
      <c r="A805" s="5"/>
      <c r="D805" s="9"/>
      <c r="E805" s="10"/>
      <c r="G805" s="8"/>
      <c r="J805" s="5"/>
      <c r="K805" s="5"/>
      <c r="L805" s="5"/>
      <c r="N805" s="5"/>
    </row>
    <row r="806" spans="1:14" s="7" customFormat="1" x14ac:dyDescent="0.25">
      <c r="A806" s="5"/>
      <c r="D806" s="9"/>
      <c r="E806" s="10"/>
      <c r="G806" s="8"/>
      <c r="J806" s="5"/>
      <c r="K806" s="5"/>
      <c r="L806" s="5"/>
      <c r="N806" s="5"/>
    </row>
    <row r="807" spans="1:14" s="7" customFormat="1" x14ac:dyDescent="0.25">
      <c r="A807" s="5"/>
      <c r="D807" s="9"/>
      <c r="E807" s="10"/>
      <c r="G807" s="8"/>
      <c r="J807" s="5"/>
      <c r="K807" s="5"/>
      <c r="L807" s="5"/>
      <c r="N807" s="5"/>
    </row>
    <row r="808" spans="1:14" s="7" customFormat="1" x14ac:dyDescent="0.25">
      <c r="A808" s="5"/>
      <c r="D808" s="9"/>
      <c r="E808" s="10"/>
      <c r="G808" s="8"/>
      <c r="J808" s="5"/>
      <c r="K808" s="5"/>
      <c r="L808" s="5"/>
      <c r="N808" s="5"/>
    </row>
    <row r="809" spans="1:14" s="7" customFormat="1" x14ac:dyDescent="0.25">
      <c r="A809" s="5"/>
      <c r="D809" s="9"/>
      <c r="E809" s="10"/>
      <c r="G809" s="8"/>
      <c r="J809" s="5"/>
      <c r="K809" s="5"/>
      <c r="L809" s="5"/>
      <c r="N809" s="5"/>
    </row>
    <row r="810" spans="1:14" s="7" customFormat="1" x14ac:dyDescent="0.25">
      <c r="A810" s="5"/>
      <c r="D810" s="9"/>
      <c r="E810" s="10"/>
      <c r="G810" s="8"/>
      <c r="J810" s="5"/>
      <c r="K810" s="5"/>
      <c r="L810" s="5"/>
      <c r="N810" s="5"/>
    </row>
    <row r="811" spans="1:14" s="7" customFormat="1" x14ac:dyDescent="0.25">
      <c r="A811" s="5"/>
      <c r="D811" s="9"/>
      <c r="E811" s="10"/>
      <c r="G811" s="8"/>
      <c r="J811" s="5"/>
      <c r="K811" s="5"/>
      <c r="L811" s="5"/>
      <c r="N811" s="5"/>
    </row>
    <row r="812" spans="1:14" s="7" customFormat="1" x14ac:dyDescent="0.25">
      <c r="A812" s="5"/>
      <c r="D812" s="9"/>
      <c r="E812" s="10"/>
      <c r="G812" s="8"/>
      <c r="J812" s="5"/>
      <c r="K812" s="5"/>
      <c r="L812" s="5"/>
      <c r="N812" s="5"/>
    </row>
    <row r="813" spans="1:14" s="7" customFormat="1" x14ac:dyDescent="0.25">
      <c r="A813" s="5"/>
      <c r="D813" s="9"/>
      <c r="E813" s="10"/>
      <c r="G813" s="8"/>
      <c r="J813" s="5"/>
      <c r="K813" s="5"/>
      <c r="L813" s="5"/>
      <c r="N813" s="5"/>
    </row>
    <row r="814" spans="1:14" s="7" customFormat="1" x14ac:dyDescent="0.25">
      <c r="A814" s="5"/>
      <c r="D814" s="9"/>
      <c r="E814" s="10"/>
      <c r="G814" s="8"/>
      <c r="J814" s="5"/>
      <c r="K814" s="5"/>
      <c r="L814" s="5"/>
      <c r="N814" s="5"/>
    </row>
    <row r="815" spans="1:14" s="7" customFormat="1" x14ac:dyDescent="0.25">
      <c r="A815" s="5"/>
      <c r="D815" s="9"/>
      <c r="E815" s="10"/>
      <c r="G815" s="8"/>
      <c r="J815" s="5"/>
      <c r="K815" s="5"/>
      <c r="L815" s="5"/>
      <c r="N815" s="5"/>
    </row>
    <row r="816" spans="1:14" s="7" customFormat="1" x14ac:dyDescent="0.25">
      <c r="A816" s="5"/>
      <c r="D816" s="9"/>
      <c r="E816" s="10"/>
      <c r="G816" s="8"/>
      <c r="J816" s="5"/>
      <c r="K816" s="5"/>
      <c r="L816" s="5"/>
      <c r="N816" s="5"/>
    </row>
    <row r="817" spans="1:14" s="7" customFormat="1" x14ac:dyDescent="0.25">
      <c r="A817" s="5"/>
      <c r="D817" s="9"/>
      <c r="E817" s="10"/>
      <c r="G817" s="8"/>
      <c r="J817" s="5"/>
      <c r="K817" s="5"/>
      <c r="L817" s="5"/>
      <c r="N817" s="5"/>
    </row>
    <row r="818" spans="1:14" s="7" customFormat="1" x14ac:dyDescent="0.25">
      <c r="A818" s="5"/>
      <c r="D818" s="9"/>
      <c r="E818" s="10"/>
      <c r="G818" s="8"/>
      <c r="J818" s="5"/>
      <c r="K818" s="5"/>
      <c r="L818" s="5"/>
      <c r="N818" s="5"/>
    </row>
    <row r="819" spans="1:14" s="7" customFormat="1" x14ac:dyDescent="0.25">
      <c r="A819" s="5"/>
      <c r="D819" s="9"/>
      <c r="E819" s="10"/>
      <c r="G819" s="8"/>
      <c r="J819" s="5"/>
      <c r="K819" s="5"/>
      <c r="L819" s="5"/>
      <c r="N819" s="5"/>
    </row>
    <row r="820" spans="1:14" s="7" customFormat="1" x14ac:dyDescent="0.25">
      <c r="A820" s="5"/>
      <c r="D820" s="9"/>
      <c r="E820" s="10"/>
      <c r="G820" s="8"/>
      <c r="J820" s="5"/>
      <c r="K820" s="5"/>
      <c r="L820" s="5"/>
      <c r="N820" s="5"/>
    </row>
    <row r="821" spans="1:14" s="7" customFormat="1" x14ac:dyDescent="0.25">
      <c r="A821" s="5"/>
      <c r="D821" s="9"/>
      <c r="E821" s="10"/>
      <c r="G821" s="8"/>
      <c r="J821" s="5"/>
      <c r="K821" s="5"/>
      <c r="L821" s="5"/>
      <c r="N821" s="5"/>
    </row>
    <row r="822" spans="1:14" s="7" customFormat="1" x14ac:dyDescent="0.25">
      <c r="A822" s="5"/>
      <c r="D822" s="9"/>
      <c r="E822" s="10"/>
      <c r="G822" s="8"/>
      <c r="J822" s="5"/>
      <c r="K822" s="5"/>
      <c r="L822" s="5"/>
      <c r="N822" s="5"/>
    </row>
    <row r="823" spans="1:14" s="7" customFormat="1" x14ac:dyDescent="0.25">
      <c r="A823" s="5"/>
      <c r="D823" s="9"/>
      <c r="E823" s="10"/>
      <c r="G823" s="8"/>
      <c r="J823" s="5"/>
      <c r="K823" s="5"/>
      <c r="L823" s="5"/>
      <c r="N823" s="5"/>
    </row>
    <row r="824" spans="1:14" s="7" customFormat="1" x14ac:dyDescent="0.25">
      <c r="A824" s="5"/>
      <c r="D824" s="9"/>
      <c r="E824" s="10"/>
      <c r="G824" s="8"/>
      <c r="J824" s="5"/>
      <c r="K824" s="5"/>
      <c r="L824" s="5"/>
      <c r="N824" s="5"/>
    </row>
    <row r="825" spans="1:14" s="7" customFormat="1" x14ac:dyDescent="0.25">
      <c r="A825" s="5"/>
      <c r="D825" s="9"/>
      <c r="E825" s="10"/>
      <c r="G825" s="8"/>
      <c r="J825" s="5"/>
      <c r="K825" s="5"/>
      <c r="L825" s="5"/>
      <c r="N825" s="5"/>
    </row>
    <row r="826" spans="1:14" s="7" customFormat="1" x14ac:dyDescent="0.25">
      <c r="A826" s="5"/>
      <c r="D826" s="9"/>
      <c r="E826" s="10"/>
      <c r="G826" s="8"/>
      <c r="J826" s="5"/>
      <c r="K826" s="5"/>
      <c r="L826" s="5"/>
      <c r="N826" s="5"/>
    </row>
    <row r="827" spans="1:14" s="7" customFormat="1" x14ac:dyDescent="0.25">
      <c r="A827" s="5"/>
      <c r="D827" s="9"/>
      <c r="E827" s="10"/>
      <c r="G827" s="8"/>
      <c r="J827" s="5"/>
      <c r="K827" s="5"/>
      <c r="L827" s="5"/>
      <c r="N827" s="5"/>
    </row>
    <row r="828" spans="1:14" s="7" customFormat="1" x14ac:dyDescent="0.25">
      <c r="A828" s="5"/>
      <c r="D828" s="9"/>
      <c r="E828" s="10"/>
      <c r="G828" s="8"/>
      <c r="J828" s="5"/>
      <c r="K828" s="5"/>
      <c r="L828" s="5"/>
      <c r="N828" s="5"/>
    </row>
    <row r="829" spans="1:14" s="7" customFormat="1" x14ac:dyDescent="0.25">
      <c r="A829" s="5"/>
      <c r="D829" s="9"/>
      <c r="E829" s="10"/>
      <c r="G829" s="8"/>
      <c r="J829" s="5"/>
      <c r="K829" s="5"/>
      <c r="L829" s="5"/>
      <c r="N829" s="5"/>
    </row>
    <row r="830" spans="1:14" s="7" customFormat="1" x14ac:dyDescent="0.25">
      <c r="A830" s="5"/>
      <c r="D830" s="9"/>
      <c r="E830" s="10"/>
      <c r="G830" s="8"/>
      <c r="J830" s="5"/>
      <c r="K830" s="5"/>
      <c r="L830" s="5"/>
      <c r="N830" s="5"/>
    </row>
    <row r="831" spans="1:14" s="7" customFormat="1" x14ac:dyDescent="0.25">
      <c r="A831" s="5"/>
      <c r="D831" s="9"/>
      <c r="E831" s="10"/>
      <c r="G831" s="8"/>
      <c r="J831" s="5"/>
      <c r="K831" s="5"/>
      <c r="L831" s="5"/>
      <c r="N831" s="5"/>
    </row>
    <row r="832" spans="1:14" s="7" customFormat="1" x14ac:dyDescent="0.25">
      <c r="A832" s="5"/>
      <c r="D832" s="9"/>
      <c r="E832" s="10"/>
      <c r="G832" s="8"/>
      <c r="J832" s="5"/>
      <c r="K832" s="5"/>
      <c r="L832" s="5"/>
      <c r="N832" s="5"/>
    </row>
    <row r="833" spans="1:14" s="7" customFormat="1" x14ac:dyDescent="0.25">
      <c r="A833" s="5"/>
      <c r="D833" s="9"/>
      <c r="E833" s="10"/>
      <c r="G833" s="8"/>
      <c r="J833" s="5"/>
      <c r="K833" s="5"/>
      <c r="L833" s="5"/>
      <c r="N833" s="5"/>
    </row>
    <row r="834" spans="1:14" s="7" customFormat="1" x14ac:dyDescent="0.25">
      <c r="A834" s="5"/>
      <c r="D834" s="9"/>
      <c r="E834" s="10"/>
      <c r="G834" s="8"/>
      <c r="J834" s="5"/>
      <c r="K834" s="5"/>
      <c r="L834" s="5"/>
      <c r="N834" s="5"/>
    </row>
    <row r="835" spans="1:14" s="7" customFormat="1" x14ac:dyDescent="0.25">
      <c r="A835" s="5"/>
      <c r="D835" s="9"/>
      <c r="E835" s="10"/>
      <c r="G835" s="8"/>
      <c r="J835" s="5"/>
      <c r="K835" s="5"/>
      <c r="L835" s="5"/>
      <c r="N835" s="5"/>
    </row>
    <row r="836" spans="1:14" s="7" customFormat="1" x14ac:dyDescent="0.25">
      <c r="A836" s="5"/>
      <c r="D836" s="9"/>
      <c r="E836" s="10"/>
      <c r="G836" s="8"/>
      <c r="J836" s="5"/>
      <c r="K836" s="5"/>
      <c r="L836" s="5"/>
      <c r="N836" s="5"/>
    </row>
    <row r="837" spans="1:14" s="7" customFormat="1" x14ac:dyDescent="0.25">
      <c r="A837" s="5"/>
      <c r="D837" s="9"/>
      <c r="E837" s="10"/>
      <c r="G837" s="8"/>
      <c r="J837" s="5"/>
      <c r="K837" s="5"/>
      <c r="L837" s="5"/>
      <c r="N837" s="5"/>
    </row>
    <row r="838" spans="1:14" s="7" customFormat="1" x14ac:dyDescent="0.25">
      <c r="A838" s="5"/>
      <c r="D838" s="9"/>
      <c r="E838" s="10"/>
      <c r="G838" s="8"/>
      <c r="J838" s="5"/>
      <c r="K838" s="5"/>
      <c r="L838" s="5"/>
      <c r="N838" s="5"/>
    </row>
    <row r="839" spans="1:14" s="7" customFormat="1" x14ac:dyDescent="0.25">
      <c r="A839" s="5"/>
      <c r="D839" s="9"/>
      <c r="E839" s="10"/>
      <c r="G839" s="8"/>
      <c r="J839" s="5"/>
      <c r="K839" s="5"/>
      <c r="L839" s="5"/>
      <c r="N839" s="5"/>
    </row>
    <row r="840" spans="1:14" s="7" customFormat="1" x14ac:dyDescent="0.25">
      <c r="A840" s="5"/>
      <c r="D840" s="9"/>
      <c r="E840" s="10"/>
      <c r="G840" s="8"/>
      <c r="J840" s="5"/>
      <c r="K840" s="5"/>
      <c r="L840" s="5"/>
      <c r="N840" s="5"/>
    </row>
    <row r="841" spans="1:14" s="7" customFormat="1" x14ac:dyDescent="0.25">
      <c r="A841" s="5"/>
      <c r="D841" s="9"/>
      <c r="E841" s="10"/>
      <c r="G841" s="8"/>
      <c r="J841" s="5"/>
      <c r="K841" s="5"/>
      <c r="L841" s="5"/>
      <c r="N841" s="5"/>
    </row>
    <row r="842" spans="1:14" s="7" customFormat="1" x14ac:dyDescent="0.25">
      <c r="A842" s="5"/>
      <c r="D842" s="9"/>
      <c r="E842" s="10"/>
      <c r="G842" s="8"/>
      <c r="J842" s="5"/>
      <c r="K842" s="5"/>
      <c r="L842" s="5"/>
      <c r="N842" s="5"/>
    </row>
    <row r="843" spans="1:14" s="7" customFormat="1" x14ac:dyDescent="0.25">
      <c r="A843" s="5"/>
      <c r="D843" s="9"/>
      <c r="E843" s="10"/>
      <c r="G843" s="8"/>
      <c r="J843" s="5"/>
      <c r="K843" s="5"/>
      <c r="L843" s="5"/>
      <c r="N843" s="5"/>
    </row>
    <row r="844" spans="1:14" s="7" customFormat="1" x14ac:dyDescent="0.25">
      <c r="A844" s="5"/>
      <c r="D844" s="9"/>
      <c r="E844" s="10"/>
      <c r="G844" s="8"/>
      <c r="J844" s="5"/>
      <c r="K844" s="5"/>
      <c r="L844" s="5"/>
      <c r="N844" s="5"/>
    </row>
    <row r="845" spans="1:14" s="7" customFormat="1" x14ac:dyDescent="0.25">
      <c r="A845" s="5"/>
      <c r="D845" s="9"/>
      <c r="E845" s="10"/>
      <c r="G845" s="8"/>
      <c r="J845" s="5"/>
      <c r="K845" s="5"/>
      <c r="L845" s="5"/>
      <c r="N845" s="5"/>
    </row>
    <row r="846" spans="1:14" s="7" customFormat="1" x14ac:dyDescent="0.25">
      <c r="A846" s="5"/>
      <c r="D846" s="9"/>
      <c r="E846" s="10"/>
      <c r="G846" s="8"/>
      <c r="J846" s="5"/>
      <c r="K846" s="5"/>
      <c r="L846" s="5"/>
      <c r="N846" s="5"/>
    </row>
    <row r="847" spans="1:14" s="7" customFormat="1" x14ac:dyDescent="0.25">
      <c r="A847" s="5"/>
      <c r="D847" s="9"/>
      <c r="E847" s="10"/>
      <c r="G847" s="8"/>
      <c r="J847" s="5"/>
      <c r="K847" s="5"/>
      <c r="L847" s="5"/>
      <c r="N847" s="5"/>
    </row>
    <row r="848" spans="1:14" s="7" customFormat="1" x14ac:dyDescent="0.25">
      <c r="A848" s="5"/>
      <c r="D848" s="9"/>
      <c r="E848" s="10"/>
      <c r="G848" s="8"/>
      <c r="J848" s="5"/>
      <c r="K848" s="5"/>
      <c r="L848" s="5"/>
      <c r="N848" s="5"/>
    </row>
    <row r="849" spans="1:14" s="7" customFormat="1" x14ac:dyDescent="0.25">
      <c r="A849" s="5"/>
      <c r="D849" s="9"/>
      <c r="E849" s="10"/>
      <c r="G849" s="8"/>
      <c r="J849" s="5"/>
      <c r="K849" s="5"/>
      <c r="L849" s="5"/>
      <c r="N849" s="5"/>
    </row>
    <row r="850" spans="1:14" s="7" customFormat="1" x14ac:dyDescent="0.25">
      <c r="A850" s="5"/>
      <c r="D850" s="9"/>
      <c r="E850" s="10"/>
      <c r="G850" s="8"/>
      <c r="J850" s="5"/>
      <c r="K850" s="5"/>
      <c r="L850" s="5"/>
      <c r="N850" s="5"/>
    </row>
    <row r="851" spans="1:14" s="7" customFormat="1" x14ac:dyDescent="0.25">
      <c r="A851" s="5"/>
      <c r="D851" s="9"/>
      <c r="E851" s="10"/>
      <c r="G851" s="8"/>
      <c r="J851" s="5"/>
      <c r="K851" s="5"/>
      <c r="L851" s="5"/>
      <c r="N851" s="5"/>
    </row>
    <row r="852" spans="1:14" s="7" customFormat="1" x14ac:dyDescent="0.25">
      <c r="A852" s="5"/>
      <c r="D852" s="9"/>
      <c r="E852" s="10"/>
      <c r="G852" s="8"/>
      <c r="J852" s="5"/>
      <c r="K852" s="5"/>
      <c r="L852" s="5"/>
      <c r="N852" s="5"/>
    </row>
    <row r="853" spans="1:14" s="7" customFormat="1" x14ac:dyDescent="0.25">
      <c r="A853" s="5"/>
      <c r="D853" s="9"/>
      <c r="E853" s="10"/>
      <c r="G853" s="8"/>
      <c r="J853" s="5"/>
      <c r="K853" s="5"/>
      <c r="L853" s="5"/>
      <c r="N853" s="5"/>
    </row>
    <row r="854" spans="1:14" s="7" customFormat="1" x14ac:dyDescent="0.25">
      <c r="A854" s="5"/>
      <c r="D854" s="9"/>
      <c r="E854" s="10"/>
      <c r="G854" s="8"/>
      <c r="J854" s="5"/>
      <c r="K854" s="5"/>
      <c r="L854" s="5"/>
      <c r="N854" s="5"/>
    </row>
    <row r="855" spans="1:14" s="7" customFormat="1" x14ac:dyDescent="0.25">
      <c r="A855" s="5"/>
      <c r="D855" s="9"/>
      <c r="E855" s="10"/>
      <c r="G855" s="8"/>
      <c r="J855" s="5"/>
      <c r="K855" s="5"/>
      <c r="L855" s="5"/>
      <c r="N855" s="5"/>
    </row>
    <row r="856" spans="1:14" s="7" customFormat="1" x14ac:dyDescent="0.25">
      <c r="A856" s="5"/>
      <c r="D856" s="9"/>
      <c r="E856" s="10"/>
      <c r="G856" s="8"/>
      <c r="J856" s="5"/>
      <c r="K856" s="5"/>
      <c r="L856" s="5"/>
      <c r="N856" s="5"/>
    </row>
    <row r="857" spans="1:14" s="7" customFormat="1" x14ac:dyDescent="0.25">
      <c r="A857" s="5"/>
      <c r="D857" s="9"/>
      <c r="E857" s="10"/>
      <c r="G857" s="8"/>
      <c r="J857" s="5"/>
      <c r="K857" s="5"/>
      <c r="L857" s="5"/>
      <c r="N857" s="5"/>
    </row>
    <row r="858" spans="1:14" s="7" customFormat="1" x14ac:dyDescent="0.25">
      <c r="A858" s="5"/>
      <c r="D858" s="9"/>
      <c r="E858" s="10"/>
      <c r="G858" s="8"/>
      <c r="J858" s="5"/>
      <c r="K858" s="5"/>
      <c r="L858" s="5"/>
      <c r="N858" s="5"/>
    </row>
    <row r="859" spans="1:14" s="7" customFormat="1" x14ac:dyDescent="0.25">
      <c r="A859" s="5"/>
      <c r="D859" s="9"/>
      <c r="E859" s="10"/>
      <c r="G859" s="8"/>
      <c r="J859" s="5"/>
      <c r="K859" s="5"/>
      <c r="L859" s="5"/>
      <c r="N859" s="5"/>
    </row>
    <row r="860" spans="1:14" s="7" customFormat="1" x14ac:dyDescent="0.25">
      <c r="A860" s="5"/>
      <c r="D860" s="9"/>
      <c r="E860" s="10"/>
      <c r="G860" s="8"/>
      <c r="J860" s="5"/>
      <c r="K860" s="5"/>
      <c r="L860" s="5"/>
      <c r="N860" s="5"/>
    </row>
    <row r="861" spans="1:14" s="7" customFormat="1" x14ac:dyDescent="0.25">
      <c r="A861" s="5"/>
      <c r="D861" s="9"/>
      <c r="E861" s="10"/>
      <c r="G861" s="8"/>
      <c r="J861" s="5"/>
      <c r="K861" s="5"/>
      <c r="L861" s="5"/>
      <c r="N861" s="5"/>
    </row>
    <row r="862" spans="1:14" s="7" customFormat="1" x14ac:dyDescent="0.25">
      <c r="A862" s="5"/>
      <c r="D862" s="9"/>
      <c r="E862" s="10"/>
      <c r="G862" s="8"/>
      <c r="J862" s="5"/>
      <c r="K862" s="5"/>
      <c r="L862" s="5"/>
      <c r="N862" s="5"/>
    </row>
    <row r="863" spans="1:14" s="7" customFormat="1" x14ac:dyDescent="0.25">
      <c r="A863" s="5"/>
      <c r="D863" s="9"/>
      <c r="E863" s="10"/>
      <c r="G863" s="8"/>
      <c r="J863" s="5"/>
      <c r="K863" s="5"/>
      <c r="L863" s="5"/>
      <c r="N863" s="5"/>
    </row>
    <row r="864" spans="1:14" s="7" customFormat="1" x14ac:dyDescent="0.25">
      <c r="A864" s="5"/>
      <c r="D864" s="9"/>
      <c r="E864" s="10"/>
      <c r="G864" s="8"/>
      <c r="J864" s="5"/>
      <c r="K864" s="5"/>
      <c r="L864" s="5"/>
      <c r="N864" s="5"/>
    </row>
    <row r="865" spans="1:14" s="7" customFormat="1" x14ac:dyDescent="0.25">
      <c r="A865" s="5"/>
      <c r="D865" s="9"/>
      <c r="E865" s="10"/>
      <c r="G865" s="8"/>
      <c r="J865" s="5"/>
      <c r="K865" s="5"/>
      <c r="L865" s="5"/>
      <c r="N865" s="5"/>
    </row>
    <row r="866" spans="1:14" s="7" customFormat="1" x14ac:dyDescent="0.25">
      <c r="A866" s="5"/>
      <c r="D866" s="9"/>
      <c r="E866" s="10"/>
      <c r="G866" s="8"/>
      <c r="J866" s="5"/>
      <c r="K866" s="5"/>
      <c r="L866" s="5"/>
      <c r="N866" s="5"/>
    </row>
    <row r="867" spans="1:14" s="7" customFormat="1" x14ac:dyDescent="0.25">
      <c r="A867" s="5"/>
      <c r="D867" s="9"/>
      <c r="E867" s="10"/>
      <c r="G867" s="8"/>
      <c r="J867" s="5"/>
      <c r="K867" s="5"/>
      <c r="L867" s="5"/>
      <c r="N867" s="5"/>
    </row>
    <row r="868" spans="1:14" s="7" customFormat="1" x14ac:dyDescent="0.25">
      <c r="A868" s="5"/>
      <c r="D868" s="9"/>
      <c r="E868" s="10"/>
      <c r="G868" s="8"/>
      <c r="J868" s="5"/>
      <c r="K868" s="5"/>
      <c r="L868" s="5"/>
      <c r="N868" s="5"/>
    </row>
    <row r="869" spans="1:14" s="7" customFormat="1" x14ac:dyDescent="0.25">
      <c r="A869" s="5"/>
      <c r="D869" s="9"/>
      <c r="E869" s="10"/>
      <c r="G869" s="8"/>
      <c r="J869" s="5"/>
      <c r="K869" s="5"/>
      <c r="L869" s="5"/>
      <c r="N869" s="5"/>
    </row>
    <row r="870" spans="1:14" s="7" customFormat="1" x14ac:dyDescent="0.25">
      <c r="A870" s="5"/>
      <c r="D870" s="9"/>
      <c r="E870" s="10"/>
      <c r="G870" s="8"/>
      <c r="J870" s="5"/>
      <c r="K870" s="5"/>
      <c r="L870" s="5"/>
      <c r="N870" s="5"/>
    </row>
    <row r="871" spans="1:14" s="7" customFormat="1" x14ac:dyDescent="0.25">
      <c r="A871" s="5"/>
      <c r="D871" s="9"/>
      <c r="E871" s="10"/>
      <c r="G871" s="8"/>
      <c r="J871" s="5"/>
      <c r="K871" s="5"/>
      <c r="L871" s="5"/>
      <c r="N871" s="5"/>
    </row>
    <row r="872" spans="1:14" s="7" customFormat="1" x14ac:dyDescent="0.25">
      <c r="A872" s="5"/>
      <c r="D872" s="9"/>
      <c r="E872" s="10"/>
      <c r="G872" s="8"/>
      <c r="J872" s="5"/>
      <c r="K872" s="5"/>
      <c r="L872" s="5"/>
      <c r="N872" s="5"/>
    </row>
    <row r="873" spans="1:14" s="7" customFormat="1" x14ac:dyDescent="0.25">
      <c r="A873" s="5"/>
      <c r="D873" s="9"/>
      <c r="E873" s="10"/>
      <c r="G873" s="8"/>
      <c r="J873" s="5"/>
      <c r="K873" s="5"/>
      <c r="L873" s="5"/>
      <c r="N873" s="5"/>
    </row>
    <row r="874" spans="1:14" s="7" customFormat="1" x14ac:dyDescent="0.25">
      <c r="A874" s="5"/>
      <c r="D874" s="9"/>
      <c r="E874" s="10"/>
      <c r="G874" s="8"/>
      <c r="J874" s="5"/>
      <c r="K874" s="5"/>
      <c r="L874" s="5"/>
      <c r="N874" s="5"/>
    </row>
    <row r="875" spans="1:14" s="7" customFormat="1" x14ac:dyDescent="0.25">
      <c r="A875" s="5"/>
      <c r="D875" s="9"/>
      <c r="E875" s="10"/>
      <c r="G875" s="8"/>
      <c r="J875" s="5"/>
      <c r="K875" s="5"/>
      <c r="L875" s="5"/>
      <c r="N875" s="5"/>
    </row>
    <row r="876" spans="1:14" s="7" customFormat="1" x14ac:dyDescent="0.25">
      <c r="A876" s="5"/>
      <c r="D876" s="9"/>
      <c r="E876" s="10"/>
      <c r="G876" s="8"/>
      <c r="J876" s="5"/>
      <c r="K876" s="5"/>
      <c r="L876" s="5"/>
      <c r="N876" s="5"/>
    </row>
    <row r="877" spans="1:14" s="7" customFormat="1" x14ac:dyDescent="0.25">
      <c r="A877" s="5"/>
      <c r="D877" s="9"/>
      <c r="E877" s="10"/>
      <c r="G877" s="8"/>
      <c r="J877" s="5"/>
      <c r="K877" s="5"/>
      <c r="L877" s="5"/>
      <c r="N877" s="5"/>
    </row>
    <row r="878" spans="1:14" s="7" customFormat="1" x14ac:dyDescent="0.25">
      <c r="A878" s="5"/>
      <c r="D878" s="9"/>
      <c r="E878" s="10"/>
      <c r="G878" s="8"/>
      <c r="J878" s="5"/>
      <c r="K878" s="5"/>
      <c r="L878" s="5"/>
      <c r="N878" s="5"/>
    </row>
    <row r="879" spans="1:14" s="7" customFormat="1" x14ac:dyDescent="0.25">
      <c r="A879" s="5"/>
      <c r="D879" s="9"/>
      <c r="E879" s="10"/>
      <c r="G879" s="8"/>
      <c r="J879" s="5"/>
      <c r="K879" s="5"/>
      <c r="L879" s="5"/>
      <c r="N879" s="5"/>
    </row>
    <row r="880" spans="1:14" s="7" customFormat="1" x14ac:dyDescent="0.25">
      <c r="A880" s="5"/>
      <c r="D880" s="9"/>
      <c r="E880" s="10"/>
      <c r="G880" s="8"/>
      <c r="J880" s="5"/>
      <c r="K880" s="5"/>
      <c r="L880" s="5"/>
      <c r="N880" s="5"/>
    </row>
    <row r="881" spans="1:14" s="7" customFormat="1" x14ac:dyDescent="0.25">
      <c r="A881" s="5"/>
      <c r="D881" s="9"/>
      <c r="E881" s="10"/>
      <c r="G881" s="8"/>
      <c r="J881" s="5"/>
      <c r="K881" s="5"/>
      <c r="L881" s="5"/>
      <c r="N881" s="5"/>
    </row>
    <row r="882" spans="1:14" s="7" customFormat="1" x14ac:dyDescent="0.25">
      <c r="A882" s="5"/>
      <c r="D882" s="9"/>
      <c r="E882" s="10"/>
      <c r="G882" s="8"/>
      <c r="J882" s="5"/>
      <c r="K882" s="5"/>
      <c r="L882" s="5"/>
      <c r="N882" s="5"/>
    </row>
    <row r="883" spans="1:14" s="7" customFormat="1" x14ac:dyDescent="0.25">
      <c r="A883" s="5"/>
      <c r="D883" s="9"/>
      <c r="E883" s="10"/>
      <c r="G883" s="8"/>
      <c r="J883" s="5"/>
      <c r="K883" s="5"/>
      <c r="L883" s="5"/>
      <c r="N883" s="5"/>
    </row>
    <row r="884" spans="1:14" s="7" customFormat="1" x14ac:dyDescent="0.25">
      <c r="A884" s="5"/>
      <c r="D884" s="9"/>
      <c r="E884" s="10"/>
      <c r="G884" s="8"/>
      <c r="J884" s="5"/>
      <c r="K884" s="5"/>
      <c r="L884" s="5"/>
      <c r="N884" s="5"/>
    </row>
    <row r="885" spans="1:14" s="7" customFormat="1" x14ac:dyDescent="0.25">
      <c r="A885" s="5"/>
      <c r="D885" s="9"/>
      <c r="E885" s="10"/>
      <c r="G885" s="8"/>
      <c r="J885" s="5"/>
      <c r="K885" s="5"/>
      <c r="L885" s="5"/>
      <c r="N885" s="5"/>
    </row>
    <row r="886" spans="1:14" s="7" customFormat="1" x14ac:dyDescent="0.25">
      <c r="A886" s="5"/>
      <c r="D886" s="9"/>
      <c r="E886" s="10"/>
      <c r="G886" s="8"/>
      <c r="J886" s="5"/>
      <c r="K886" s="5"/>
      <c r="L886" s="5"/>
      <c r="N886" s="5"/>
    </row>
    <row r="887" spans="1:14" s="7" customFormat="1" x14ac:dyDescent="0.25">
      <c r="A887" s="5"/>
      <c r="D887" s="9"/>
      <c r="E887" s="10"/>
      <c r="G887" s="8"/>
      <c r="J887" s="5"/>
      <c r="K887" s="5"/>
      <c r="L887" s="5"/>
      <c r="N887" s="5"/>
    </row>
    <row r="888" spans="1:14" s="7" customFormat="1" x14ac:dyDescent="0.25">
      <c r="A888" s="5"/>
      <c r="D888" s="9"/>
      <c r="E888" s="10"/>
      <c r="G888" s="8"/>
      <c r="J888" s="5"/>
      <c r="K888" s="5"/>
      <c r="L888" s="5"/>
      <c r="N888" s="5"/>
    </row>
    <row r="889" spans="1:14" s="7" customFormat="1" x14ac:dyDescent="0.25">
      <c r="A889" s="5"/>
      <c r="D889" s="9"/>
      <c r="E889" s="10"/>
      <c r="G889" s="8"/>
      <c r="J889" s="5"/>
      <c r="K889" s="5"/>
      <c r="L889" s="5"/>
      <c r="N889" s="5"/>
    </row>
    <row r="890" spans="1:14" s="7" customFormat="1" x14ac:dyDescent="0.25">
      <c r="A890" s="5"/>
      <c r="D890" s="9"/>
      <c r="E890" s="10"/>
      <c r="G890" s="8"/>
      <c r="J890" s="5"/>
      <c r="K890" s="5"/>
      <c r="L890" s="5"/>
      <c r="N890" s="5"/>
    </row>
    <row r="891" spans="1:14" s="7" customFormat="1" x14ac:dyDescent="0.25">
      <c r="A891" s="5"/>
      <c r="D891" s="9"/>
      <c r="E891" s="10"/>
      <c r="G891" s="8"/>
      <c r="J891" s="5"/>
      <c r="K891" s="5"/>
      <c r="L891" s="5"/>
      <c r="N891" s="5"/>
    </row>
    <row r="892" spans="1:14" s="7" customFormat="1" x14ac:dyDescent="0.25">
      <c r="A892" s="5"/>
      <c r="D892" s="9"/>
      <c r="E892" s="10"/>
      <c r="G892" s="8"/>
      <c r="J892" s="5"/>
      <c r="K892" s="5"/>
      <c r="L892" s="5"/>
      <c r="N892" s="5"/>
    </row>
    <row r="893" spans="1:14" s="7" customFormat="1" x14ac:dyDescent="0.25">
      <c r="A893" s="5"/>
      <c r="D893" s="9"/>
      <c r="E893" s="10"/>
      <c r="G893" s="8"/>
      <c r="J893" s="5"/>
      <c r="K893" s="5"/>
      <c r="L893" s="5"/>
      <c r="N893" s="5"/>
    </row>
    <row r="894" spans="1:14" s="7" customFormat="1" x14ac:dyDescent="0.25">
      <c r="A894" s="5"/>
      <c r="D894" s="9"/>
      <c r="E894" s="10"/>
      <c r="G894" s="8"/>
      <c r="J894" s="5"/>
      <c r="K894" s="5"/>
      <c r="L894" s="5"/>
      <c r="N894" s="5"/>
    </row>
    <row r="895" spans="1:14" s="7" customFormat="1" x14ac:dyDescent="0.25">
      <c r="A895" s="5"/>
      <c r="D895" s="9"/>
      <c r="E895" s="10"/>
      <c r="G895" s="8"/>
      <c r="J895" s="5"/>
      <c r="K895" s="5"/>
      <c r="L895" s="5"/>
      <c r="N895" s="5"/>
    </row>
    <row r="896" spans="1:14" s="7" customFormat="1" x14ac:dyDescent="0.25">
      <c r="A896" s="5"/>
      <c r="D896" s="9"/>
      <c r="E896" s="10"/>
      <c r="G896" s="8"/>
      <c r="J896" s="5"/>
      <c r="K896" s="5"/>
      <c r="L896" s="5"/>
      <c r="N896" s="5"/>
    </row>
    <row r="897" spans="1:14" s="7" customFormat="1" x14ac:dyDescent="0.25">
      <c r="A897" s="5"/>
      <c r="D897" s="9"/>
      <c r="E897" s="10"/>
      <c r="G897" s="8"/>
      <c r="J897" s="5"/>
      <c r="K897" s="5"/>
      <c r="L897" s="5"/>
      <c r="N897" s="5"/>
    </row>
    <row r="898" spans="1:14" s="7" customFormat="1" x14ac:dyDescent="0.25">
      <c r="A898" s="5"/>
      <c r="D898" s="9"/>
      <c r="E898" s="10"/>
      <c r="G898" s="8"/>
      <c r="J898" s="5"/>
      <c r="K898" s="5"/>
      <c r="L898" s="5"/>
      <c r="N898" s="5"/>
    </row>
    <row r="899" spans="1:14" s="7" customFormat="1" x14ac:dyDescent="0.25">
      <c r="A899" s="5"/>
      <c r="D899" s="9"/>
      <c r="E899" s="10"/>
      <c r="G899" s="8"/>
      <c r="J899" s="5"/>
      <c r="K899" s="5"/>
      <c r="L899" s="5"/>
      <c r="N899" s="5"/>
    </row>
    <row r="900" spans="1:14" s="7" customFormat="1" x14ac:dyDescent="0.25">
      <c r="A900" s="5"/>
      <c r="D900" s="9"/>
      <c r="E900" s="10"/>
      <c r="G900" s="8"/>
      <c r="J900" s="5"/>
      <c r="K900" s="5"/>
      <c r="L900" s="5"/>
      <c r="N900" s="5"/>
    </row>
    <row r="901" spans="1:14" s="7" customFormat="1" x14ac:dyDescent="0.25">
      <c r="A901" s="5"/>
      <c r="D901" s="9"/>
      <c r="E901" s="10"/>
      <c r="G901" s="8"/>
      <c r="J901" s="5"/>
      <c r="K901" s="5"/>
      <c r="L901" s="5"/>
      <c r="N901" s="5"/>
    </row>
    <row r="902" spans="1:14" s="7" customFormat="1" x14ac:dyDescent="0.25">
      <c r="A902" s="5"/>
      <c r="D902" s="9"/>
      <c r="E902" s="10"/>
      <c r="G902" s="8"/>
      <c r="J902" s="5"/>
      <c r="K902" s="5"/>
      <c r="L902" s="5"/>
      <c r="N902" s="5"/>
    </row>
    <row r="903" spans="1:14" s="7" customFormat="1" x14ac:dyDescent="0.25">
      <c r="A903" s="5"/>
      <c r="D903" s="9"/>
      <c r="E903" s="10"/>
      <c r="G903" s="8"/>
      <c r="J903" s="5"/>
      <c r="K903" s="5"/>
      <c r="L903" s="5"/>
      <c r="N903" s="5"/>
    </row>
    <row r="904" spans="1:14" s="7" customFormat="1" x14ac:dyDescent="0.25">
      <c r="A904" s="5"/>
      <c r="D904" s="9"/>
      <c r="E904" s="10"/>
      <c r="G904" s="8"/>
      <c r="J904" s="5"/>
      <c r="K904" s="5"/>
      <c r="L904" s="5"/>
      <c r="N904" s="5"/>
    </row>
    <row r="905" spans="1:14" s="7" customFormat="1" x14ac:dyDescent="0.25">
      <c r="A905" s="5"/>
      <c r="D905" s="9"/>
      <c r="E905" s="10"/>
      <c r="G905" s="8"/>
      <c r="J905" s="5"/>
      <c r="K905" s="5"/>
      <c r="L905" s="5"/>
      <c r="N905" s="5"/>
    </row>
    <row r="906" spans="1:14" s="7" customFormat="1" x14ac:dyDescent="0.25">
      <c r="A906" s="5"/>
      <c r="D906" s="9"/>
      <c r="E906" s="10"/>
      <c r="G906" s="8"/>
      <c r="J906" s="5"/>
      <c r="K906" s="5"/>
      <c r="L906" s="5"/>
      <c r="N906" s="5"/>
    </row>
    <row r="907" spans="1:14" s="7" customFormat="1" x14ac:dyDescent="0.25">
      <c r="A907" s="5"/>
      <c r="D907" s="9"/>
      <c r="E907" s="10"/>
      <c r="G907" s="8"/>
      <c r="J907" s="5"/>
      <c r="K907" s="5"/>
      <c r="L907" s="5"/>
      <c r="N907" s="5"/>
    </row>
    <row r="908" spans="1:14" s="7" customFormat="1" x14ac:dyDescent="0.25">
      <c r="A908" s="5"/>
      <c r="D908" s="9"/>
      <c r="E908" s="10"/>
      <c r="G908" s="8"/>
      <c r="J908" s="5"/>
      <c r="K908" s="5"/>
      <c r="L908" s="5"/>
      <c r="N908" s="5"/>
    </row>
    <row r="909" spans="1:14" s="7" customFormat="1" x14ac:dyDescent="0.25">
      <c r="A909" s="5"/>
      <c r="D909" s="9"/>
      <c r="E909" s="10"/>
      <c r="G909" s="8"/>
      <c r="J909" s="5"/>
      <c r="K909" s="5"/>
      <c r="L909" s="5"/>
      <c r="N909" s="5"/>
    </row>
    <row r="910" spans="1:14" s="7" customFormat="1" x14ac:dyDescent="0.25">
      <c r="A910" s="5"/>
      <c r="D910" s="9"/>
      <c r="E910" s="10"/>
      <c r="G910" s="8"/>
      <c r="J910" s="5"/>
      <c r="K910" s="5"/>
      <c r="L910" s="5"/>
      <c r="N910" s="5"/>
    </row>
    <row r="911" spans="1:14" s="7" customFormat="1" x14ac:dyDescent="0.25">
      <c r="A911" s="5"/>
      <c r="D911" s="9"/>
      <c r="E911" s="10"/>
      <c r="G911" s="8"/>
      <c r="J911" s="5"/>
      <c r="K911" s="5"/>
      <c r="L911" s="5"/>
      <c r="N911" s="5"/>
    </row>
    <row r="912" spans="1:14" s="7" customFormat="1" x14ac:dyDescent="0.25">
      <c r="A912" s="5"/>
      <c r="D912" s="9"/>
      <c r="E912" s="10"/>
      <c r="G912" s="8"/>
      <c r="J912" s="5"/>
      <c r="K912" s="5"/>
      <c r="L912" s="5"/>
      <c r="N912" s="5"/>
    </row>
    <row r="913" spans="1:14" s="7" customFormat="1" x14ac:dyDescent="0.25">
      <c r="A913" s="5"/>
      <c r="D913" s="9"/>
      <c r="E913" s="10"/>
      <c r="G913" s="8"/>
      <c r="J913" s="5"/>
      <c r="K913" s="5"/>
      <c r="L913" s="5"/>
      <c r="N913" s="5"/>
    </row>
    <row r="914" spans="1:14" s="7" customFormat="1" x14ac:dyDescent="0.25">
      <c r="A914" s="5"/>
      <c r="D914" s="9"/>
      <c r="E914" s="10"/>
      <c r="G914" s="8"/>
      <c r="J914" s="5"/>
      <c r="K914" s="5"/>
      <c r="L914" s="5"/>
      <c r="N914" s="5"/>
    </row>
    <row r="915" spans="1:14" s="7" customFormat="1" x14ac:dyDescent="0.25">
      <c r="A915" s="5"/>
      <c r="D915" s="9"/>
      <c r="E915" s="10"/>
      <c r="G915" s="8"/>
      <c r="J915" s="5"/>
      <c r="K915" s="5"/>
      <c r="L915" s="5"/>
      <c r="N915" s="5"/>
    </row>
    <row r="916" spans="1:14" s="7" customFormat="1" x14ac:dyDescent="0.25">
      <c r="A916" s="5"/>
      <c r="D916" s="9"/>
      <c r="E916" s="10"/>
      <c r="G916" s="8"/>
      <c r="J916" s="5"/>
      <c r="K916" s="5"/>
      <c r="L916" s="5"/>
      <c r="N916" s="5"/>
    </row>
    <row r="917" spans="1:14" s="7" customFormat="1" x14ac:dyDescent="0.25">
      <c r="A917" s="5"/>
      <c r="D917" s="9"/>
      <c r="E917" s="10"/>
      <c r="G917" s="8"/>
      <c r="J917" s="5"/>
      <c r="K917" s="5"/>
      <c r="L917" s="5"/>
      <c r="N917" s="5"/>
    </row>
    <row r="918" spans="1:14" s="7" customFormat="1" x14ac:dyDescent="0.25">
      <c r="A918" s="5"/>
      <c r="D918" s="9"/>
      <c r="E918" s="10"/>
      <c r="G918" s="8"/>
      <c r="J918" s="5"/>
      <c r="K918" s="5"/>
      <c r="L918" s="5"/>
      <c r="N918" s="5"/>
    </row>
    <row r="919" spans="1:14" s="7" customFormat="1" x14ac:dyDescent="0.25">
      <c r="A919" s="5"/>
      <c r="D919" s="9"/>
      <c r="E919" s="10"/>
      <c r="G919" s="8"/>
      <c r="J919" s="5"/>
      <c r="K919" s="5"/>
      <c r="L919" s="5"/>
      <c r="N919" s="5"/>
    </row>
    <row r="920" spans="1:14" s="7" customFormat="1" x14ac:dyDescent="0.25">
      <c r="A920" s="5"/>
      <c r="D920" s="9"/>
      <c r="E920" s="10"/>
      <c r="G920" s="8"/>
      <c r="J920" s="5"/>
      <c r="K920" s="5"/>
      <c r="L920" s="5"/>
      <c r="N920" s="5"/>
    </row>
    <row r="921" spans="1:14" s="7" customFormat="1" x14ac:dyDescent="0.25">
      <c r="A921" s="5"/>
      <c r="D921" s="9"/>
      <c r="E921" s="10"/>
      <c r="G921" s="8"/>
      <c r="J921" s="5"/>
      <c r="K921" s="5"/>
      <c r="L921" s="5"/>
      <c r="N921" s="5"/>
    </row>
    <row r="922" spans="1:14" s="7" customFormat="1" x14ac:dyDescent="0.25">
      <c r="A922" s="5"/>
      <c r="D922" s="9"/>
      <c r="E922" s="10"/>
      <c r="G922" s="8"/>
      <c r="J922" s="5"/>
      <c r="K922" s="5"/>
      <c r="L922" s="5"/>
      <c r="N922" s="5"/>
    </row>
    <row r="923" spans="1:14" s="7" customFormat="1" x14ac:dyDescent="0.25">
      <c r="A923" s="5"/>
      <c r="D923" s="9"/>
      <c r="E923" s="10"/>
      <c r="G923" s="8"/>
      <c r="J923" s="5"/>
      <c r="K923" s="5"/>
      <c r="L923" s="5"/>
      <c r="N923" s="5"/>
    </row>
    <row r="924" spans="1:14" s="7" customFormat="1" x14ac:dyDescent="0.25">
      <c r="A924" s="5"/>
      <c r="D924" s="9"/>
      <c r="E924" s="10"/>
      <c r="G924" s="8"/>
      <c r="J924" s="5"/>
      <c r="K924" s="5"/>
      <c r="L924" s="5"/>
      <c r="N924" s="5"/>
    </row>
    <row r="925" spans="1:14" s="7" customFormat="1" x14ac:dyDescent="0.25">
      <c r="A925" s="5"/>
      <c r="D925" s="9"/>
      <c r="E925" s="10"/>
      <c r="G925" s="8"/>
      <c r="J925" s="5"/>
      <c r="K925" s="5"/>
      <c r="L925" s="5"/>
      <c r="N925" s="5"/>
    </row>
    <row r="926" spans="1:14" s="7" customFormat="1" x14ac:dyDescent="0.25">
      <c r="A926" s="5"/>
      <c r="D926" s="9"/>
      <c r="E926" s="10"/>
      <c r="G926" s="8"/>
      <c r="J926" s="5"/>
      <c r="K926" s="5"/>
      <c r="L926" s="5"/>
      <c r="N926" s="5"/>
    </row>
    <row r="927" spans="1:14" s="7" customFormat="1" x14ac:dyDescent="0.25">
      <c r="A927" s="5"/>
      <c r="D927" s="9"/>
      <c r="E927" s="10"/>
      <c r="G927" s="8"/>
      <c r="J927" s="5"/>
      <c r="K927" s="5"/>
      <c r="L927" s="5"/>
      <c r="N927" s="5"/>
    </row>
    <row r="928" spans="1:14" s="7" customFormat="1" x14ac:dyDescent="0.25">
      <c r="A928" s="5"/>
      <c r="D928" s="9"/>
      <c r="E928" s="10"/>
      <c r="G928" s="8"/>
      <c r="J928" s="5"/>
      <c r="K928" s="5"/>
      <c r="L928" s="5"/>
      <c r="N928" s="5"/>
    </row>
    <row r="929" spans="1:14" s="7" customFormat="1" x14ac:dyDescent="0.25">
      <c r="A929" s="5"/>
      <c r="D929" s="9"/>
      <c r="E929" s="10"/>
      <c r="G929" s="8"/>
      <c r="J929" s="5"/>
      <c r="K929" s="5"/>
      <c r="L929" s="5"/>
      <c r="N929" s="5"/>
    </row>
    <row r="930" spans="1:14" s="7" customFormat="1" x14ac:dyDescent="0.25">
      <c r="A930" s="5"/>
      <c r="D930" s="9"/>
      <c r="E930" s="10"/>
      <c r="G930" s="8"/>
      <c r="J930" s="5"/>
      <c r="K930" s="5"/>
      <c r="L930" s="5"/>
      <c r="N930" s="5"/>
    </row>
    <row r="931" spans="1:14" s="7" customFormat="1" x14ac:dyDescent="0.25">
      <c r="A931" s="5"/>
      <c r="D931" s="9"/>
      <c r="E931" s="10"/>
      <c r="G931" s="8"/>
      <c r="J931" s="5"/>
      <c r="K931" s="5"/>
      <c r="L931" s="5"/>
      <c r="N931" s="5"/>
    </row>
    <row r="932" spans="1:14" s="7" customFormat="1" x14ac:dyDescent="0.25">
      <c r="A932" s="5"/>
      <c r="D932" s="9"/>
      <c r="E932" s="10"/>
      <c r="G932" s="8"/>
      <c r="J932" s="5"/>
      <c r="K932" s="5"/>
      <c r="L932" s="5"/>
      <c r="N932" s="5"/>
    </row>
    <row r="933" spans="1:14" s="7" customFormat="1" x14ac:dyDescent="0.25">
      <c r="A933" s="5"/>
      <c r="D933" s="9"/>
      <c r="E933" s="10"/>
      <c r="G933" s="8"/>
      <c r="J933" s="5"/>
      <c r="K933" s="5"/>
      <c r="L933" s="5"/>
      <c r="N933" s="5"/>
    </row>
    <row r="934" spans="1:14" s="7" customFormat="1" x14ac:dyDescent="0.25">
      <c r="A934" s="5"/>
      <c r="D934" s="9"/>
      <c r="E934" s="10"/>
      <c r="G934" s="8"/>
      <c r="J934" s="5"/>
      <c r="K934" s="5"/>
      <c r="L934" s="5"/>
      <c r="N934" s="5"/>
    </row>
    <row r="935" spans="1:14" s="7" customFormat="1" x14ac:dyDescent="0.25">
      <c r="A935" s="5"/>
      <c r="D935" s="9"/>
      <c r="E935" s="10"/>
      <c r="G935" s="8"/>
      <c r="J935" s="5"/>
      <c r="K935" s="5"/>
      <c r="L935" s="5"/>
      <c r="N935" s="5"/>
    </row>
    <row r="936" spans="1:14" s="7" customFormat="1" x14ac:dyDescent="0.25">
      <c r="A936" s="5"/>
      <c r="D936" s="9"/>
      <c r="E936" s="10"/>
      <c r="G936" s="8"/>
      <c r="J936" s="5"/>
      <c r="K936" s="5"/>
      <c r="L936" s="5"/>
      <c r="N936" s="5"/>
    </row>
    <row r="937" spans="1:14" s="7" customFormat="1" x14ac:dyDescent="0.25">
      <c r="A937" s="5"/>
      <c r="D937" s="9"/>
      <c r="E937" s="10"/>
      <c r="G937" s="8"/>
      <c r="J937" s="5"/>
      <c r="K937" s="5"/>
      <c r="L937" s="5"/>
      <c r="N937" s="5"/>
    </row>
    <row r="938" spans="1:14" s="7" customFormat="1" x14ac:dyDescent="0.25">
      <c r="A938" s="5"/>
      <c r="D938" s="9"/>
      <c r="E938" s="10"/>
      <c r="G938" s="8"/>
      <c r="J938" s="5"/>
      <c r="K938" s="5"/>
      <c r="L938" s="5"/>
      <c r="N938" s="5"/>
    </row>
    <row r="939" spans="1:14" s="7" customFormat="1" x14ac:dyDescent="0.25">
      <c r="A939" s="5"/>
      <c r="D939" s="9"/>
      <c r="E939" s="10"/>
      <c r="G939" s="8"/>
      <c r="J939" s="5"/>
      <c r="K939" s="5"/>
      <c r="L939" s="5"/>
      <c r="N939" s="5"/>
    </row>
    <row r="940" spans="1:14" s="7" customFormat="1" x14ac:dyDescent="0.25">
      <c r="A940" s="5"/>
      <c r="D940" s="9"/>
      <c r="E940" s="10"/>
      <c r="G940" s="8"/>
      <c r="J940" s="5"/>
      <c r="K940" s="5"/>
      <c r="L940" s="5"/>
      <c r="N940" s="5"/>
    </row>
    <row r="941" spans="1:14" s="7" customFormat="1" x14ac:dyDescent="0.25">
      <c r="A941" s="5"/>
      <c r="D941" s="9"/>
      <c r="E941" s="10"/>
      <c r="G941" s="8"/>
      <c r="J941" s="5"/>
      <c r="K941" s="5"/>
      <c r="L941" s="5"/>
      <c r="N941" s="5"/>
    </row>
    <row r="942" spans="1:14" s="7" customFormat="1" x14ac:dyDescent="0.25">
      <c r="A942" s="5"/>
      <c r="D942" s="9"/>
      <c r="E942" s="10"/>
      <c r="G942" s="8"/>
      <c r="J942" s="5"/>
      <c r="K942" s="5"/>
      <c r="L942" s="5"/>
      <c r="N942" s="5"/>
    </row>
    <row r="943" spans="1:14" s="7" customFormat="1" x14ac:dyDescent="0.25">
      <c r="A943" s="5"/>
      <c r="D943" s="9"/>
      <c r="E943" s="10"/>
      <c r="G943" s="8"/>
      <c r="J943" s="5"/>
      <c r="K943" s="5"/>
      <c r="L943" s="5"/>
      <c r="N943" s="5"/>
    </row>
    <row r="944" spans="1:14" s="7" customFormat="1" x14ac:dyDescent="0.25">
      <c r="A944" s="5"/>
      <c r="D944" s="9"/>
      <c r="E944" s="10"/>
      <c r="G944" s="8"/>
      <c r="J944" s="5"/>
      <c r="K944" s="5"/>
      <c r="L944" s="5"/>
      <c r="N944" s="5"/>
    </row>
    <row r="945" spans="1:14" s="7" customFormat="1" x14ac:dyDescent="0.25">
      <c r="A945" s="5"/>
      <c r="D945" s="9"/>
      <c r="E945" s="10"/>
      <c r="G945" s="8"/>
      <c r="J945" s="5"/>
      <c r="K945" s="5"/>
      <c r="L945" s="5"/>
      <c r="N945" s="5"/>
    </row>
    <row r="946" spans="1:14" s="7" customFormat="1" x14ac:dyDescent="0.25">
      <c r="A946" s="5"/>
      <c r="D946" s="9"/>
      <c r="E946" s="10"/>
      <c r="G946" s="8"/>
      <c r="J946" s="5"/>
      <c r="K946" s="5"/>
      <c r="L946" s="5"/>
      <c r="N946" s="5"/>
    </row>
    <row r="947" spans="1:14" s="7" customFormat="1" x14ac:dyDescent="0.25">
      <c r="A947" s="5"/>
      <c r="D947" s="9"/>
      <c r="E947" s="10"/>
      <c r="G947" s="8"/>
      <c r="J947" s="5"/>
      <c r="K947" s="5"/>
      <c r="L947" s="5"/>
      <c r="N947" s="5"/>
    </row>
    <row r="948" spans="1:14" s="7" customFormat="1" x14ac:dyDescent="0.25">
      <c r="A948" s="5"/>
      <c r="D948" s="9"/>
      <c r="E948" s="10"/>
      <c r="G948" s="8"/>
      <c r="J948" s="5"/>
      <c r="K948" s="5"/>
      <c r="L948" s="5"/>
      <c r="N948" s="5"/>
    </row>
    <row r="949" spans="1:14" s="7" customFormat="1" x14ac:dyDescent="0.25">
      <c r="A949" s="5"/>
      <c r="D949" s="9"/>
      <c r="E949" s="10"/>
      <c r="G949" s="8"/>
      <c r="J949" s="5"/>
      <c r="K949" s="5"/>
      <c r="L949" s="5"/>
      <c r="N949" s="5"/>
    </row>
    <row r="950" spans="1:14" s="7" customFormat="1" x14ac:dyDescent="0.25">
      <c r="A950" s="5"/>
      <c r="D950" s="9"/>
      <c r="E950" s="10"/>
      <c r="G950" s="8"/>
      <c r="J950" s="5"/>
      <c r="K950" s="5"/>
      <c r="L950" s="5"/>
      <c r="N950" s="5"/>
    </row>
    <row r="951" spans="1:14" s="7" customFormat="1" x14ac:dyDescent="0.25">
      <c r="A951" s="5"/>
      <c r="D951" s="9"/>
      <c r="E951" s="10"/>
      <c r="G951" s="8"/>
      <c r="J951" s="5"/>
      <c r="K951" s="5"/>
      <c r="L951" s="5"/>
      <c r="N951" s="5"/>
    </row>
    <row r="952" spans="1:14" s="7" customFormat="1" x14ac:dyDescent="0.25">
      <c r="A952" s="5"/>
      <c r="D952" s="9"/>
      <c r="E952" s="10"/>
      <c r="G952" s="8"/>
      <c r="J952" s="5"/>
      <c r="K952" s="5"/>
      <c r="L952" s="5"/>
      <c r="N952" s="5"/>
    </row>
    <row r="953" spans="1:14" s="7" customFormat="1" x14ac:dyDescent="0.25">
      <c r="A953" s="5"/>
      <c r="D953" s="9"/>
      <c r="E953" s="10"/>
      <c r="G953" s="8"/>
      <c r="J953" s="5"/>
      <c r="K953" s="5"/>
      <c r="L953" s="5"/>
      <c r="N953" s="5"/>
    </row>
    <row r="954" spans="1:14" s="7" customFormat="1" x14ac:dyDescent="0.25">
      <c r="A954" s="5"/>
      <c r="D954" s="9"/>
      <c r="E954" s="10"/>
      <c r="G954" s="8"/>
      <c r="J954" s="5"/>
      <c r="K954" s="5"/>
      <c r="L954" s="5"/>
      <c r="N954" s="5"/>
    </row>
    <row r="955" spans="1:14" s="7" customFormat="1" x14ac:dyDescent="0.25">
      <c r="A955" s="5"/>
      <c r="D955" s="9"/>
      <c r="E955" s="10"/>
      <c r="G955" s="8"/>
      <c r="J955" s="5"/>
      <c r="K955" s="5"/>
      <c r="L955" s="5"/>
      <c r="N955" s="5"/>
    </row>
    <row r="956" spans="1:14" s="7" customFormat="1" x14ac:dyDescent="0.25">
      <c r="A956" s="5"/>
      <c r="D956" s="9"/>
      <c r="E956" s="10"/>
      <c r="G956" s="8"/>
      <c r="J956" s="5"/>
      <c r="K956" s="5"/>
      <c r="L956" s="5"/>
      <c r="N956" s="5"/>
    </row>
    <row r="957" spans="1:14" s="7" customFormat="1" x14ac:dyDescent="0.25">
      <c r="A957" s="5"/>
      <c r="D957" s="9"/>
      <c r="E957" s="10"/>
      <c r="G957" s="8"/>
      <c r="J957" s="5"/>
      <c r="K957" s="5"/>
      <c r="L957" s="5"/>
      <c r="N957" s="5"/>
    </row>
    <row r="958" spans="1:14" s="7" customFormat="1" x14ac:dyDescent="0.25">
      <c r="A958" s="5"/>
      <c r="D958" s="9"/>
      <c r="E958" s="10"/>
      <c r="G958" s="8"/>
      <c r="J958" s="5"/>
      <c r="K958" s="5"/>
      <c r="L958" s="5"/>
      <c r="N958" s="5"/>
    </row>
    <row r="959" spans="1:14" s="7" customFormat="1" x14ac:dyDescent="0.25">
      <c r="A959" s="5"/>
      <c r="D959" s="9"/>
      <c r="E959" s="10"/>
      <c r="G959" s="8"/>
      <c r="J959" s="5"/>
      <c r="K959" s="5"/>
      <c r="L959" s="5"/>
      <c r="N959" s="5"/>
    </row>
    <row r="960" spans="1:14" s="7" customFormat="1" x14ac:dyDescent="0.25">
      <c r="A960" s="5"/>
      <c r="D960" s="9"/>
      <c r="E960" s="10"/>
      <c r="G960" s="8"/>
      <c r="J960" s="5"/>
      <c r="K960" s="5"/>
      <c r="L960" s="5"/>
      <c r="N960" s="5"/>
    </row>
    <row r="961" spans="1:14" s="7" customFormat="1" x14ac:dyDescent="0.25">
      <c r="A961" s="5"/>
      <c r="D961" s="9"/>
      <c r="E961" s="10"/>
      <c r="G961" s="8"/>
      <c r="J961" s="5"/>
      <c r="K961" s="5"/>
      <c r="L961" s="5"/>
      <c r="N961" s="5"/>
    </row>
    <row r="962" spans="1:14" s="7" customFormat="1" x14ac:dyDescent="0.25">
      <c r="A962" s="5"/>
      <c r="D962" s="9"/>
      <c r="E962" s="10"/>
      <c r="G962" s="8"/>
      <c r="J962" s="5"/>
      <c r="K962" s="5"/>
      <c r="L962" s="5"/>
      <c r="N962" s="5"/>
    </row>
    <row r="963" spans="1:14" s="7" customFormat="1" x14ac:dyDescent="0.25">
      <c r="A963" s="5"/>
      <c r="D963" s="9"/>
      <c r="E963" s="10"/>
      <c r="G963" s="8"/>
      <c r="J963" s="5"/>
      <c r="K963" s="5"/>
      <c r="L963" s="5"/>
      <c r="N963" s="5"/>
    </row>
    <row r="964" spans="1:14" s="7" customFormat="1" x14ac:dyDescent="0.25">
      <c r="A964" s="5"/>
      <c r="D964" s="9"/>
      <c r="E964" s="10"/>
      <c r="G964" s="8"/>
      <c r="J964" s="5"/>
      <c r="K964" s="5"/>
      <c r="L964" s="5"/>
      <c r="N964" s="5"/>
    </row>
    <row r="965" spans="1:14" s="7" customFormat="1" x14ac:dyDescent="0.25">
      <c r="A965" s="5"/>
      <c r="D965" s="9"/>
      <c r="E965" s="10"/>
      <c r="G965" s="8"/>
      <c r="J965" s="5"/>
      <c r="K965" s="5"/>
      <c r="L965" s="5"/>
      <c r="N965" s="5"/>
    </row>
    <row r="966" spans="1:14" s="7" customFormat="1" x14ac:dyDescent="0.25">
      <c r="A966" s="5"/>
      <c r="D966" s="9"/>
      <c r="E966" s="10"/>
      <c r="G966" s="8"/>
      <c r="J966" s="5"/>
      <c r="K966" s="5"/>
      <c r="L966" s="5"/>
      <c r="N966" s="5"/>
    </row>
    <row r="967" spans="1:14" s="7" customFormat="1" x14ac:dyDescent="0.25">
      <c r="A967" s="5"/>
      <c r="D967" s="9"/>
      <c r="E967" s="10"/>
      <c r="G967" s="8"/>
      <c r="J967" s="5"/>
      <c r="K967" s="5"/>
      <c r="L967" s="5"/>
      <c r="N967" s="5"/>
    </row>
  </sheetData>
  <mergeCells count="12">
    <mergeCell ref="O90:R90"/>
    <mergeCell ref="Z32:AC37"/>
    <mergeCell ref="C11:F11"/>
    <mergeCell ref="A48:I49"/>
    <mergeCell ref="A47:I47"/>
    <mergeCell ref="A8:I8"/>
    <mergeCell ref="A9:I9"/>
    <mergeCell ref="P1:R1"/>
    <mergeCell ref="B1:I1"/>
    <mergeCell ref="B2:I2"/>
    <mergeCell ref="A6:I6"/>
    <mergeCell ref="A3:I3"/>
  </mergeCells>
  <conditionalFormatting sqref="Y32:Y40">
    <cfRule type="containsText" dxfId="3" priority="1" operator="containsText" text="Revise">
      <formula>NOT(ISERROR(SEARCH("Revise",Y32)))</formula>
    </cfRule>
    <cfRule type="containsText" dxfId="2" priority="2" operator="containsText" text="OK">
      <formula>NOT(ISERROR(SEARCH("OK",Y32)))</formula>
    </cfRule>
  </conditionalFormatting>
  <dataValidations disablePrompts="1" count="2">
    <dataValidation type="list" allowBlank="1" showInputMessage="1" showErrorMessage="1" promptTitle="Clique aqui para escolher" prompt="Dê um clique aqui" sqref="A6:I6" xr:uid="{8EF69FCA-95BF-4C0B-B611-555C7D9D403E}">
      <formula1>$K$13:$K$14</formula1>
    </dataValidation>
    <dataValidation type="list" allowBlank="1" showInputMessage="1" showErrorMessage="1" promptTitle="Clique aqui para escolher" prompt="Dê um clique aqui" sqref="A9:I9" xr:uid="{97602190-284B-4683-AE91-7E65125511A3}">
      <formula1>$K$3:$K$9</formula1>
    </dataValidation>
  </dataValidations>
  <pageMargins left="1.1811023622047245" right="1.1811023622047245" top="1.5748031496062993" bottom="1.1811023622047245" header="0.35433070866141736" footer="0.31496062992125984"/>
  <pageSetup paperSize="9" scale="64" fitToHeight="0" orientation="portrait" r:id="rId1"/>
  <headerFooter>
    <oddHeader>&amp;C&amp;G
&amp;"Segoe UI,Negrito"&amp;10BDI</oddHeader>
    <oddFooter>&amp;C&amp;G
&amp;"Segoe UI,Normal"&amp;8Página &amp;P de &amp;N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9202A-EFCB-4D47-AC82-4C8DADD438B8}">
  <sheetPr>
    <pageSetUpPr fitToPage="1"/>
  </sheetPr>
  <dimension ref="A1:AC967"/>
  <sheetViews>
    <sheetView zoomScaleNormal="100" workbookViewId="0">
      <selection activeCell="AE31" sqref="AE31"/>
    </sheetView>
  </sheetViews>
  <sheetFormatPr defaultColWidth="9.140625" defaultRowHeight="14.25" x14ac:dyDescent="0.25"/>
  <cols>
    <col min="1" max="1" width="9.140625" style="5"/>
    <col min="2" max="3" width="9.140625" style="7"/>
    <col min="4" max="4" width="34.7109375" style="9" customWidth="1"/>
    <col min="5" max="5" width="9.140625" style="7"/>
    <col min="6" max="6" width="10.85546875" style="7" customWidth="1"/>
    <col min="7" max="7" width="13.140625" style="8" bestFit="1" customWidth="1"/>
    <col min="8" max="8" width="10.5703125" style="7" customWidth="1"/>
    <col min="9" max="9" width="11.85546875" style="7" customWidth="1"/>
    <col min="10" max="10" width="9.140625" style="5" hidden="1" customWidth="1"/>
    <col min="11" max="11" width="97.7109375" style="5" hidden="1" customWidth="1"/>
    <col min="12" max="12" width="4.5703125" style="5" hidden="1" customWidth="1"/>
    <col min="13" max="13" width="9.140625" style="7" hidden="1" customWidth="1"/>
    <col min="14" max="24" width="9.140625" style="5" hidden="1" customWidth="1"/>
    <col min="25" max="25" width="16.140625" style="5" customWidth="1"/>
    <col min="26" max="16384" width="9.140625" style="5"/>
  </cols>
  <sheetData>
    <row r="1" spans="1:28" ht="17.25" x14ac:dyDescent="0.3">
      <c r="A1" s="6" t="s">
        <v>207</v>
      </c>
      <c r="B1" s="121" t="str">
        <f>Orçamento!B1</f>
        <v>Construção de Sanitário Coletivo - Praça Jd.Bela Vista</v>
      </c>
      <c r="C1" s="121"/>
      <c r="D1" s="121"/>
      <c r="E1" s="121"/>
      <c r="F1" s="121"/>
      <c r="G1" s="121"/>
      <c r="H1" s="121"/>
      <c r="I1" s="121"/>
      <c r="P1" s="120" t="s">
        <v>258</v>
      </c>
      <c r="Q1" s="120"/>
      <c r="R1" s="120"/>
    </row>
    <row r="2" spans="1:28" x14ac:dyDescent="0.25">
      <c r="A2" s="6" t="s">
        <v>208</v>
      </c>
      <c r="B2" s="121" t="str">
        <f>Orçamento!B2</f>
        <v>Rua Francisco José Caseiro, s/n.°, Jahu/SP</v>
      </c>
      <c r="C2" s="121"/>
      <c r="D2" s="121"/>
      <c r="E2" s="121"/>
      <c r="F2" s="121"/>
      <c r="G2" s="121"/>
      <c r="H2" s="121"/>
      <c r="I2" s="121"/>
      <c r="J2" s="5" t="s">
        <v>264</v>
      </c>
      <c r="K2" s="5" t="s">
        <v>226</v>
      </c>
      <c r="M2" s="7" t="s">
        <v>227</v>
      </c>
    </row>
    <row r="3" spans="1:28" x14ac:dyDescent="0.25">
      <c r="A3" s="122" t="str">
        <f>Orçamento!A7</f>
        <v>Jahu/SP, 06 de janeiro de 2026</v>
      </c>
      <c r="B3" s="122"/>
      <c r="C3" s="122"/>
      <c r="D3" s="122"/>
      <c r="E3" s="122"/>
      <c r="F3" s="122"/>
      <c r="G3" s="122"/>
      <c r="H3" s="122"/>
      <c r="I3" s="122"/>
      <c r="J3" s="7">
        <v>1</v>
      </c>
      <c r="K3" s="5" t="s">
        <v>289</v>
      </c>
      <c r="L3" s="7"/>
      <c r="M3" s="10">
        <v>2.5</v>
      </c>
    </row>
    <row r="4" spans="1:28" s="7" customFormat="1" x14ac:dyDescent="0.25">
      <c r="D4" s="9"/>
      <c r="E4" s="10"/>
      <c r="G4" s="8"/>
      <c r="J4" s="7">
        <v>2</v>
      </c>
      <c r="K4" s="5" t="s">
        <v>228</v>
      </c>
      <c r="M4" s="10">
        <v>3</v>
      </c>
      <c r="N4" s="5"/>
      <c r="P4" s="17" t="s">
        <v>255</v>
      </c>
      <c r="Q4" s="17"/>
      <c r="R4" s="17"/>
    </row>
    <row r="5" spans="1:28" s="7" customFormat="1" x14ac:dyDescent="0.25">
      <c r="A5" s="15" t="s">
        <v>248</v>
      </c>
      <c r="B5" s="12"/>
      <c r="C5" s="12"/>
      <c r="D5" s="12"/>
      <c r="E5" s="12"/>
      <c r="F5" s="12"/>
      <c r="G5" s="12"/>
      <c r="H5" s="12"/>
      <c r="I5" s="12"/>
      <c r="J5" s="7">
        <v>3</v>
      </c>
      <c r="K5" s="5" t="s">
        <v>229</v>
      </c>
      <c r="M5" s="10">
        <v>2.5</v>
      </c>
      <c r="N5" s="5"/>
      <c r="P5" s="5" t="s">
        <v>252</v>
      </c>
      <c r="Q5" s="5" t="s">
        <v>253</v>
      </c>
      <c r="R5" s="5" t="s">
        <v>254</v>
      </c>
    </row>
    <row r="6" spans="1:28" s="7" customFormat="1" x14ac:dyDescent="0.25">
      <c r="A6" s="119" t="s">
        <v>250</v>
      </c>
      <c r="B6" s="119"/>
      <c r="C6" s="119"/>
      <c r="D6" s="119"/>
      <c r="E6" s="119"/>
      <c r="F6" s="119"/>
      <c r="G6" s="119"/>
      <c r="H6" s="119"/>
      <c r="I6" s="119"/>
      <c r="J6" s="7">
        <v>4</v>
      </c>
      <c r="K6" s="5" t="s">
        <v>230</v>
      </c>
      <c r="M6" s="10">
        <v>2.5</v>
      </c>
      <c r="N6" s="5"/>
      <c r="O6" s="8" t="s">
        <v>239</v>
      </c>
      <c r="P6" s="16">
        <v>0.03</v>
      </c>
      <c r="Q6" s="16">
        <v>0.04</v>
      </c>
      <c r="R6" s="16">
        <v>5.5E-2</v>
      </c>
      <c r="Y6" s="29" t="s">
        <v>265</v>
      </c>
      <c r="Z6" s="30"/>
      <c r="AA6" s="30"/>
      <c r="AB6" s="30"/>
    </row>
    <row r="7" spans="1:28" s="7" customFormat="1" x14ac:dyDescent="0.25">
      <c r="A7" s="5"/>
      <c r="B7" s="5"/>
      <c r="C7" s="5"/>
      <c r="D7" s="5"/>
      <c r="E7" s="5"/>
      <c r="F7" s="5"/>
      <c r="G7" s="5"/>
      <c r="H7" s="5"/>
      <c r="I7" s="5"/>
      <c r="J7" s="7">
        <v>5</v>
      </c>
      <c r="K7" s="5" t="s">
        <v>231</v>
      </c>
      <c r="M7" s="10">
        <v>2.5</v>
      </c>
      <c r="N7" s="5"/>
      <c r="O7" s="8" t="s">
        <v>240</v>
      </c>
      <c r="P7" s="16">
        <v>8.0000000000000002E-3</v>
      </c>
      <c r="Q7" s="16">
        <v>8.0000000000000002E-3</v>
      </c>
      <c r="R7" s="16">
        <v>0.01</v>
      </c>
      <c r="V7" s="39"/>
    </row>
    <row r="8" spans="1:28" s="7" customFormat="1" x14ac:dyDescent="0.25">
      <c r="A8" s="118" t="s">
        <v>307</v>
      </c>
      <c r="B8" s="118"/>
      <c r="C8" s="118"/>
      <c r="D8" s="118"/>
      <c r="E8" s="118"/>
      <c r="F8" s="118"/>
      <c r="G8" s="118"/>
      <c r="H8" s="118"/>
      <c r="I8" s="118"/>
      <c r="J8" s="7">
        <v>6</v>
      </c>
      <c r="K8" s="5" t="s">
        <v>232</v>
      </c>
      <c r="M8" s="10">
        <v>2.5</v>
      </c>
      <c r="N8" s="5"/>
      <c r="O8" s="8" t="s">
        <v>241</v>
      </c>
      <c r="P8" s="16">
        <v>9.7000000000000003E-3</v>
      </c>
      <c r="Q8" s="16">
        <v>1.2699999999999999E-2</v>
      </c>
      <c r="R8" s="16">
        <v>1.2699999999999999E-2</v>
      </c>
      <c r="V8" s="39"/>
    </row>
    <row r="9" spans="1:28" s="7" customFormat="1" x14ac:dyDescent="0.25">
      <c r="A9" s="119" t="s">
        <v>232</v>
      </c>
      <c r="B9" s="119"/>
      <c r="C9" s="119"/>
      <c r="D9" s="119"/>
      <c r="E9" s="119"/>
      <c r="F9" s="119"/>
      <c r="G9" s="119"/>
      <c r="H9" s="119"/>
      <c r="I9" s="119"/>
      <c r="J9" s="7">
        <v>7</v>
      </c>
      <c r="K9" s="5" t="s">
        <v>233</v>
      </c>
      <c r="M9" s="10">
        <v>2.5</v>
      </c>
      <c r="N9" s="5"/>
      <c r="O9" s="8" t="s">
        <v>242</v>
      </c>
      <c r="P9" s="16">
        <v>5.8999999999999999E-3</v>
      </c>
      <c r="Q9" s="16">
        <v>1.23E-2</v>
      </c>
      <c r="R9" s="16">
        <v>1.3899999999999999E-2</v>
      </c>
      <c r="Y9" s="29" t="s">
        <v>265</v>
      </c>
      <c r="Z9" s="30"/>
      <c r="AA9" s="30"/>
      <c r="AB9" s="30"/>
    </row>
    <row r="10" spans="1:28" s="7" customFormat="1" x14ac:dyDescent="0.25">
      <c r="A10" s="5"/>
      <c r="B10" s="11"/>
      <c r="C10" s="5"/>
      <c r="D10" s="5"/>
      <c r="E10" s="5"/>
      <c r="F10" s="5"/>
      <c r="G10" s="5"/>
      <c r="H10" s="5"/>
      <c r="M10" s="10">
        <v>2.5</v>
      </c>
      <c r="N10" s="5"/>
      <c r="O10" s="8" t="s">
        <v>15</v>
      </c>
      <c r="P10" s="16">
        <v>6.1600000000000002E-2</v>
      </c>
      <c r="Q10" s="16">
        <v>7.400000000000001E-2</v>
      </c>
      <c r="R10" s="16">
        <v>8.9600000000000013E-2</v>
      </c>
    </row>
    <row r="11" spans="1:28" s="7" customFormat="1" ht="15" customHeight="1" x14ac:dyDescent="0.25">
      <c r="A11" s="5"/>
      <c r="B11" s="5"/>
      <c r="C11" s="132" t="s">
        <v>263</v>
      </c>
      <c r="D11" s="132"/>
      <c r="E11" s="132"/>
      <c r="F11" s="132"/>
      <c r="G11" s="5"/>
      <c r="H11" s="5"/>
      <c r="I11" s="5"/>
      <c r="J11" s="5"/>
      <c r="K11" s="5"/>
      <c r="L11" s="5"/>
      <c r="M11" s="10"/>
      <c r="N11" s="5"/>
      <c r="O11" s="8" t="s">
        <v>243</v>
      </c>
      <c r="P11" s="16">
        <v>3.6499999999999998E-2</v>
      </c>
      <c r="Q11" s="16">
        <v>3.6499999999999998E-2</v>
      </c>
      <c r="R11" s="16">
        <v>3.6499999999999998E-2</v>
      </c>
    </row>
    <row r="12" spans="1:28" s="7" customFormat="1" x14ac:dyDescent="0.25">
      <c r="A12" s="5"/>
      <c r="B12" s="11"/>
      <c r="C12" s="19" t="str">
        <f t="array" ref="C12:F20">IF(A9=K3,Predial,IF(A9=K4,Asfalto,IF(A9=K5,Agua,IF(A9=K6,Eletricidade,IF(A9=K7,Fluvial,IF(A9=K8,Cotacao,IF(A9=K9,CompraDireta)))))))</f>
        <v>AC</v>
      </c>
      <c r="D12" s="36">
        <v>1.4999999999999999E-2</v>
      </c>
      <c r="E12" s="36">
        <v>3.4500000000000003E-2</v>
      </c>
      <c r="F12" s="36">
        <v>4.4900000000000002E-2</v>
      </c>
      <c r="G12" s="5"/>
      <c r="H12" s="5"/>
      <c r="I12" s="5"/>
      <c r="J12" s="5"/>
      <c r="K12" s="11" t="s">
        <v>249</v>
      </c>
      <c r="L12" s="11"/>
      <c r="M12" s="10"/>
      <c r="N12" s="5"/>
      <c r="O12" s="8" t="s">
        <v>244</v>
      </c>
      <c r="P12" s="16">
        <v>0</v>
      </c>
      <c r="Q12" s="16">
        <v>2.5000000000000001E-2</v>
      </c>
      <c r="R12" s="16">
        <v>0.05</v>
      </c>
      <c r="Z12" s="11"/>
    </row>
    <row r="13" spans="1:28" s="7" customFormat="1" x14ac:dyDescent="0.25">
      <c r="A13" s="5"/>
      <c r="B13" s="11"/>
      <c r="C13" s="19" t="str">
        <v>SG</v>
      </c>
      <c r="D13" s="36">
        <v>3.0000000000000001E-3</v>
      </c>
      <c r="E13" s="36">
        <v>4.7999999999999996E-3</v>
      </c>
      <c r="F13" s="36">
        <v>8.199999999999999E-3</v>
      </c>
      <c r="G13" s="5"/>
      <c r="H13" s="5"/>
      <c r="I13" s="5"/>
      <c r="J13" s="5"/>
      <c r="K13" s="11" t="s">
        <v>250</v>
      </c>
      <c r="L13" s="11"/>
      <c r="M13" s="10"/>
      <c r="N13" s="5"/>
      <c r="O13" s="8" t="s">
        <v>245</v>
      </c>
      <c r="P13" s="16">
        <v>0</v>
      </c>
      <c r="Q13" s="16">
        <v>4.4999999999999998E-2</v>
      </c>
      <c r="R13" s="16">
        <v>4.4999999999999998E-2</v>
      </c>
    </row>
    <row r="14" spans="1:28" s="7" customFormat="1" x14ac:dyDescent="0.25">
      <c r="A14" s="5"/>
      <c r="B14" s="5"/>
      <c r="C14" s="19" t="str">
        <v>R</v>
      </c>
      <c r="D14" s="36">
        <v>5.6000000000000008E-3</v>
      </c>
      <c r="E14" s="36">
        <v>8.5000000000000006E-3</v>
      </c>
      <c r="F14" s="36">
        <v>8.8999999999999999E-3</v>
      </c>
      <c r="G14" s="5"/>
      <c r="H14" s="5"/>
      <c r="I14" s="5"/>
      <c r="J14" s="5"/>
      <c r="K14" s="11" t="s">
        <v>251</v>
      </c>
      <c r="L14" s="11"/>
      <c r="M14" s="10"/>
      <c r="N14" s="5"/>
      <c r="O14" s="37" t="s">
        <v>308</v>
      </c>
      <c r="P14" s="16">
        <v>0.2034</v>
      </c>
      <c r="Q14" s="16">
        <v>0.22120000000000001</v>
      </c>
      <c r="R14" s="16">
        <v>0.25</v>
      </c>
    </row>
    <row r="15" spans="1:28" s="7" customFormat="1" x14ac:dyDescent="0.25">
      <c r="A15" s="5"/>
      <c r="B15" s="5"/>
      <c r="C15" s="19" t="str">
        <v>DF</v>
      </c>
      <c r="D15" s="36">
        <v>8.5000000000000006E-3</v>
      </c>
      <c r="E15" s="36">
        <v>8.5000000000000006E-3</v>
      </c>
      <c r="F15" s="36">
        <v>1.11E-2</v>
      </c>
      <c r="G15" s="5"/>
      <c r="H15" s="5"/>
      <c r="I15" s="5"/>
      <c r="J15" s="5"/>
      <c r="K15" s="5"/>
      <c r="L15" s="5"/>
      <c r="M15" s="10"/>
      <c r="N15" s="5"/>
    </row>
    <row r="16" spans="1:28" s="7" customFormat="1" x14ac:dyDescent="0.25">
      <c r="A16" s="5"/>
      <c r="B16" s="5"/>
      <c r="C16" s="19" t="str">
        <v>L</v>
      </c>
      <c r="D16" s="36">
        <v>3.5000000000000003E-2</v>
      </c>
      <c r="E16" s="36">
        <v>5.1100000000000007E-2</v>
      </c>
      <c r="F16" s="36">
        <v>6.2199999999999998E-2</v>
      </c>
      <c r="G16" s="5"/>
      <c r="H16" s="5"/>
      <c r="I16" s="5"/>
      <c r="J16" s="5"/>
      <c r="K16" s="5"/>
      <c r="L16" s="5"/>
      <c r="M16" s="10"/>
      <c r="N16" s="5"/>
    </row>
    <row r="17" spans="1:29" s="7" customFormat="1" x14ac:dyDescent="0.25">
      <c r="A17" s="5"/>
      <c r="B17" s="5"/>
      <c r="C17" s="19" t="str">
        <v>CP</v>
      </c>
      <c r="D17" s="36">
        <v>3.6499999999999998E-2</v>
      </c>
      <c r="E17" s="36">
        <v>3.6499999999999998E-2</v>
      </c>
      <c r="F17" s="36">
        <v>3.6499999999999998E-2</v>
      </c>
      <c r="G17" s="5"/>
      <c r="H17" s="5"/>
      <c r="I17" s="5"/>
      <c r="J17" s="5"/>
      <c r="K17" s="5"/>
      <c r="L17" s="5"/>
      <c r="M17" s="10"/>
      <c r="N17" s="5"/>
      <c r="P17" s="17" t="s">
        <v>256</v>
      </c>
      <c r="Q17" s="17"/>
      <c r="R17" s="17"/>
    </row>
    <row r="18" spans="1:29" s="7" customFormat="1" x14ac:dyDescent="0.25">
      <c r="A18" s="5"/>
      <c r="B18" s="5"/>
      <c r="C18" s="19" t="str">
        <v>ISS</v>
      </c>
      <c r="D18" s="36">
        <v>0</v>
      </c>
      <c r="E18" s="36">
        <v>2.5000000000000001E-2</v>
      </c>
      <c r="F18" s="36">
        <v>0.05</v>
      </c>
      <c r="G18" s="5"/>
      <c r="H18" s="5"/>
      <c r="I18" s="5"/>
      <c r="J18" s="5"/>
      <c r="K18" s="5"/>
      <c r="L18" s="5"/>
      <c r="M18" s="10"/>
      <c r="N18" s="5"/>
      <c r="P18" s="7" t="s">
        <v>252</v>
      </c>
      <c r="Q18" s="7" t="s">
        <v>253</v>
      </c>
      <c r="R18" s="7" t="s">
        <v>254</v>
      </c>
    </row>
    <row r="19" spans="1:29" s="7" customFormat="1" x14ac:dyDescent="0.25">
      <c r="A19" s="5"/>
      <c r="C19" s="19" t="str">
        <v>CPRB</v>
      </c>
      <c r="D19" s="36">
        <v>0</v>
      </c>
      <c r="E19" s="36">
        <v>4.4999999999999998E-2</v>
      </c>
      <c r="F19" s="36">
        <v>4.4999999999999998E-2</v>
      </c>
      <c r="G19" s="8"/>
      <c r="J19" s="5"/>
      <c r="K19" s="22">
        <v>0</v>
      </c>
      <c r="L19" s="5"/>
      <c r="M19" s="10"/>
      <c r="N19" s="5"/>
      <c r="O19" s="8" t="s">
        <v>239</v>
      </c>
      <c r="P19" s="16">
        <v>3.7999999999999999E-2</v>
      </c>
      <c r="Q19" s="16">
        <v>4.0099999999999997E-2</v>
      </c>
      <c r="R19" s="16">
        <v>4.6699999999999998E-2</v>
      </c>
    </row>
    <row r="20" spans="1:29" s="7" customFormat="1" ht="16.5" x14ac:dyDescent="0.25">
      <c r="C20" s="38" t="str">
        <v>BDI</v>
      </c>
      <c r="D20" s="36">
        <v>0.111</v>
      </c>
      <c r="E20" s="36">
        <v>0.14019999999999999</v>
      </c>
      <c r="F20" s="36">
        <v>0.16800000000000001</v>
      </c>
      <c r="J20" s="5"/>
      <c r="K20" s="5"/>
      <c r="L20" s="5"/>
      <c r="M20" s="10"/>
      <c r="N20" s="5"/>
      <c r="O20" s="8" t="s">
        <v>240</v>
      </c>
      <c r="P20" s="16">
        <v>3.2000000000000002E-3</v>
      </c>
      <c r="Q20" s="16">
        <v>4.0000000000000001E-3</v>
      </c>
      <c r="R20" s="16">
        <v>7.4000000000000003E-3</v>
      </c>
    </row>
    <row r="21" spans="1:29" s="7" customFormat="1" ht="15" x14ac:dyDescent="0.25">
      <c r="C21"/>
      <c r="D21"/>
      <c r="E21"/>
      <c r="F21"/>
      <c r="J21" s="5"/>
      <c r="K21" s="5"/>
      <c r="L21" s="5"/>
      <c r="M21" s="10"/>
      <c r="N21" s="5"/>
      <c r="O21" s="34" t="s">
        <v>241</v>
      </c>
      <c r="P21" s="35">
        <v>5.0000000000000001E-3</v>
      </c>
      <c r="Q21" s="35">
        <v>5.6000000000000008E-3</v>
      </c>
      <c r="R21" s="35">
        <v>9.7000000000000003E-3</v>
      </c>
    </row>
    <row r="22" spans="1:29" s="7" customFormat="1" ht="15" hidden="1" x14ac:dyDescent="0.25">
      <c r="C22"/>
      <c r="D22"/>
      <c r="E22"/>
      <c r="F22"/>
      <c r="J22" s="5"/>
      <c r="K22" s="5"/>
      <c r="L22" s="5"/>
      <c r="M22" s="10"/>
      <c r="N22" s="5"/>
      <c r="O22" s="8" t="s">
        <v>242</v>
      </c>
      <c r="P22" s="16">
        <v>1.0200000000000001E-2</v>
      </c>
      <c r="Q22" s="16">
        <v>1.11E-2</v>
      </c>
      <c r="R22" s="16">
        <v>1.21E-2</v>
      </c>
    </row>
    <row r="23" spans="1:29" s="7" customFormat="1" ht="15" hidden="1" x14ac:dyDescent="0.25">
      <c r="C23"/>
      <c r="D23"/>
      <c r="E23"/>
      <c r="F23"/>
      <c r="J23" s="5"/>
      <c r="K23" s="5"/>
      <c r="L23" s="5"/>
      <c r="M23" s="10"/>
      <c r="N23" s="5"/>
      <c r="O23" s="8" t="s">
        <v>15</v>
      </c>
      <c r="P23" s="16">
        <v>6.6400000000000001E-2</v>
      </c>
      <c r="Q23" s="16">
        <v>7.2999999999999995E-2</v>
      </c>
      <c r="R23" s="16">
        <v>8.6899999999999991E-2</v>
      </c>
    </row>
    <row r="24" spans="1:29" s="7" customFormat="1" ht="15" hidden="1" x14ac:dyDescent="0.25">
      <c r="C24"/>
      <c r="D24"/>
      <c r="E24"/>
      <c r="F24"/>
      <c r="J24" s="5"/>
      <c r="K24" s="5"/>
      <c r="L24" s="5"/>
      <c r="N24" s="5"/>
      <c r="O24" s="8" t="s">
        <v>243</v>
      </c>
      <c r="P24" s="16">
        <v>3.6499999999999998E-2</v>
      </c>
      <c r="Q24" s="16">
        <v>3.6499999999999998E-2</v>
      </c>
      <c r="R24" s="16">
        <v>3.6499999999999998E-2</v>
      </c>
    </row>
    <row r="25" spans="1:29" s="7" customFormat="1" ht="15" hidden="1" x14ac:dyDescent="0.25">
      <c r="C25"/>
      <c r="D25"/>
      <c r="E25"/>
      <c r="F25"/>
      <c r="J25" s="5"/>
      <c r="K25" s="5"/>
      <c r="L25" s="5"/>
      <c r="N25" s="5"/>
      <c r="O25" s="8" t="s">
        <v>244</v>
      </c>
      <c r="P25" s="16">
        <v>0</v>
      </c>
      <c r="Q25" s="16">
        <v>2.5000000000000001E-2</v>
      </c>
      <c r="R25" s="16">
        <v>0.05</v>
      </c>
    </row>
    <row r="26" spans="1:29" s="7" customFormat="1" ht="15" hidden="1" x14ac:dyDescent="0.25">
      <c r="C26"/>
      <c r="D26"/>
      <c r="E26"/>
      <c r="F26"/>
      <c r="J26" s="5"/>
      <c r="K26" s="5"/>
      <c r="L26" s="5"/>
      <c r="N26" s="5"/>
      <c r="O26" s="8" t="s">
        <v>245</v>
      </c>
      <c r="P26" s="16">
        <v>0</v>
      </c>
      <c r="Q26" s="16">
        <v>4.4999999999999998E-2</v>
      </c>
      <c r="R26" s="16">
        <v>4.4999999999999998E-2</v>
      </c>
    </row>
    <row r="27" spans="1:29" s="7" customFormat="1" ht="15" hidden="1" x14ac:dyDescent="0.25">
      <c r="C27"/>
      <c r="D27"/>
      <c r="E27"/>
      <c r="F27"/>
      <c r="J27" s="5"/>
      <c r="K27" s="5"/>
      <c r="L27" s="5"/>
      <c r="N27" s="5"/>
      <c r="O27" s="37" t="s">
        <v>308</v>
      </c>
      <c r="P27" s="16">
        <v>0.19600000000000001</v>
      </c>
      <c r="Q27" s="16">
        <v>0.2097</v>
      </c>
      <c r="R27" s="16">
        <v>0.24230000000000002</v>
      </c>
    </row>
    <row r="28" spans="1:29" s="7" customFormat="1" ht="15" hidden="1" x14ac:dyDescent="0.25">
      <c r="C28"/>
      <c r="D28"/>
      <c r="E28"/>
      <c r="F28"/>
      <c r="J28" s="5"/>
      <c r="K28" s="5"/>
      <c r="L28" s="5"/>
      <c r="N28" s="5"/>
    </row>
    <row r="29" spans="1:29" s="7" customFormat="1" ht="15" hidden="1" x14ac:dyDescent="0.25">
      <c r="C29"/>
      <c r="D29"/>
      <c r="E29"/>
      <c r="F29"/>
      <c r="J29" s="5"/>
      <c r="K29" s="5"/>
      <c r="L29" s="5"/>
      <c r="N29" s="5"/>
      <c r="P29" s="17" t="s">
        <v>257</v>
      </c>
      <c r="Q29" s="17"/>
      <c r="R29" s="17"/>
    </row>
    <row r="30" spans="1:29" s="7" customFormat="1" hidden="1" x14ac:dyDescent="0.25">
      <c r="A30" s="5"/>
      <c r="D30" s="9"/>
      <c r="E30" s="10"/>
      <c r="G30" s="8"/>
      <c r="J30" s="5"/>
      <c r="K30" s="5"/>
      <c r="L30" s="5"/>
      <c r="N30" s="5"/>
      <c r="P30" s="7" t="s">
        <v>252</v>
      </c>
      <c r="Q30" s="7" t="s">
        <v>253</v>
      </c>
      <c r="R30" s="7" t="s">
        <v>254</v>
      </c>
    </row>
    <row r="31" spans="1:29" s="7" customFormat="1" ht="15" thickBot="1" x14ac:dyDescent="0.3">
      <c r="A31" s="15" t="s">
        <v>234</v>
      </c>
      <c r="B31" s="14"/>
      <c r="C31" s="14"/>
      <c r="D31" s="14"/>
      <c r="E31" s="14"/>
      <c r="F31" s="14"/>
      <c r="G31" s="14"/>
      <c r="H31" s="13" t="s">
        <v>238</v>
      </c>
      <c r="I31" s="18" t="s">
        <v>247</v>
      </c>
      <c r="J31" s="5"/>
      <c r="K31" s="5"/>
      <c r="L31" s="5"/>
      <c r="N31" s="5"/>
      <c r="O31" s="8" t="s">
        <v>239</v>
      </c>
      <c r="P31" s="16">
        <v>3.4300000000000004E-2</v>
      </c>
      <c r="Q31" s="16">
        <v>4.9299999999999997E-2</v>
      </c>
      <c r="R31" s="16">
        <v>6.7099999999999993E-2</v>
      </c>
    </row>
    <row r="32" spans="1:29" s="7" customFormat="1" x14ac:dyDescent="0.25">
      <c r="A32" s="5" t="str">
        <f>IF($K$19=8, "Encargos Sociais Incidentes Sobre a Mão de Obra", "Administração Central")</f>
        <v>Administração Central</v>
      </c>
      <c r="D32" s="9"/>
      <c r="E32" s="10"/>
      <c r="H32" s="8" t="str">
        <f>C12</f>
        <v>AC</v>
      </c>
      <c r="I32" s="31">
        <v>1.4999999999999999E-2</v>
      </c>
      <c r="J32" s="5"/>
      <c r="K32" s="5"/>
      <c r="L32" s="5"/>
      <c r="N32" s="5"/>
      <c r="O32" s="8" t="s">
        <v>240</v>
      </c>
      <c r="P32" s="16">
        <v>2.8000000000000004E-3</v>
      </c>
      <c r="Q32" s="16">
        <v>4.8999999999999998E-3</v>
      </c>
      <c r="R32" s="16">
        <v>7.4999999999999997E-3</v>
      </c>
      <c r="Y32" s="7" t="str">
        <f>IF(OR(I32&lt;D12, I32&gt;F12), "Revise", "OK")</f>
        <v>OK</v>
      </c>
      <c r="Z32" s="124" t="s">
        <v>290</v>
      </c>
      <c r="AA32" s="125"/>
      <c r="AB32" s="125"/>
      <c r="AC32" s="126"/>
    </row>
    <row r="33" spans="1:29" s="7" customFormat="1" x14ac:dyDescent="0.25">
      <c r="A33" s="5" t="str">
        <f>IF($K$19=8, "Administração Central da Empresa ou Consultoria - Overhead", "Seguro e Garantia")</f>
        <v>Seguro e Garantia</v>
      </c>
      <c r="D33" s="9"/>
      <c r="E33" s="10"/>
      <c r="H33" s="8" t="str">
        <f t="shared" ref="H33:H37" si="0">C13</f>
        <v>SG</v>
      </c>
      <c r="I33" s="31">
        <f t="shared" ref="I33:I37" si="1">D13</f>
        <v>3.0000000000000001E-3</v>
      </c>
      <c r="J33" s="5"/>
      <c r="K33" s="5"/>
      <c r="L33" s="5"/>
      <c r="N33" s="5"/>
      <c r="O33" s="8" t="s">
        <v>241</v>
      </c>
      <c r="P33" s="16">
        <v>0.01</v>
      </c>
      <c r="Q33" s="16">
        <v>1.3899999999999999E-2</v>
      </c>
      <c r="R33" s="16">
        <v>1.7399999999999999E-2</v>
      </c>
      <c r="Y33" s="7" t="str">
        <f t="shared" ref="Y33:Y40" si="2">IF(OR(I33&lt;D13, I33&gt;F13), "Revise", "OK")</f>
        <v>OK</v>
      </c>
      <c r="Z33" s="127"/>
      <c r="AA33" s="123"/>
      <c r="AB33" s="123"/>
      <c r="AC33" s="128"/>
    </row>
    <row r="34" spans="1:29" s="7" customFormat="1" x14ac:dyDescent="0.25">
      <c r="A34" s="5" t="str">
        <f>IF($K$19=8, "Margem Bruta da Empresa de Consultoria", "Risco")</f>
        <v>Risco</v>
      </c>
      <c r="D34" s="9"/>
      <c r="E34" s="10"/>
      <c r="H34" s="8" t="str">
        <f t="shared" si="0"/>
        <v>R</v>
      </c>
      <c r="I34" s="31">
        <f t="shared" si="1"/>
        <v>5.6000000000000008E-3</v>
      </c>
      <c r="J34" s="5"/>
      <c r="K34" s="5"/>
      <c r="L34" s="5"/>
      <c r="N34" s="5"/>
      <c r="O34" s="8" t="s">
        <v>242</v>
      </c>
      <c r="P34" s="16">
        <v>9.3999999999999986E-3</v>
      </c>
      <c r="Q34" s="16">
        <v>9.8999999999999991E-3</v>
      </c>
      <c r="R34" s="16">
        <v>1.1699999999999999E-2</v>
      </c>
      <c r="Y34" s="7" t="str">
        <f t="shared" si="2"/>
        <v>OK</v>
      </c>
      <c r="Z34" s="127"/>
      <c r="AA34" s="123"/>
      <c r="AB34" s="123"/>
      <c r="AC34" s="128"/>
    </row>
    <row r="35" spans="1:29" s="7" customFormat="1" x14ac:dyDescent="0.25">
      <c r="A35" s="5" t="str">
        <f>IF($K$19=8, "", "Despesas Financeiras")</f>
        <v>Despesas Financeiras</v>
      </c>
      <c r="D35" s="9"/>
      <c r="E35" s="10"/>
      <c r="H35" s="8" t="str">
        <f t="shared" si="0"/>
        <v>DF</v>
      </c>
      <c r="I35" s="31">
        <f t="shared" si="1"/>
        <v>8.5000000000000006E-3</v>
      </c>
      <c r="J35" s="5"/>
      <c r="K35" s="5"/>
      <c r="L35" s="5"/>
      <c r="N35" s="5"/>
      <c r="O35" s="8" t="s">
        <v>15</v>
      </c>
      <c r="P35" s="16">
        <v>6.7400000000000002E-2</v>
      </c>
      <c r="Q35" s="16">
        <v>8.0399999999999985E-2</v>
      </c>
      <c r="R35" s="16">
        <v>9.4E-2</v>
      </c>
      <c r="Y35" s="7" t="str">
        <f t="shared" si="2"/>
        <v>OK</v>
      </c>
      <c r="Z35" s="127"/>
      <c r="AA35" s="123"/>
      <c r="AB35" s="123"/>
      <c r="AC35" s="128"/>
    </row>
    <row r="36" spans="1:29" s="7" customFormat="1" x14ac:dyDescent="0.25">
      <c r="A36" s="5" t="str">
        <f>IF($K$19=8, "", "Lucro")</f>
        <v>Lucro</v>
      </c>
      <c r="D36" s="9"/>
      <c r="E36" s="10"/>
      <c r="H36" s="8" t="str">
        <f t="shared" si="0"/>
        <v>L</v>
      </c>
      <c r="I36" s="31">
        <f t="shared" si="1"/>
        <v>3.5000000000000003E-2</v>
      </c>
      <c r="J36" s="5"/>
      <c r="K36" s="5"/>
      <c r="L36" s="5"/>
      <c r="N36" s="5"/>
      <c r="O36" s="8" t="s">
        <v>243</v>
      </c>
      <c r="P36" s="16">
        <v>3.6499999999999998E-2</v>
      </c>
      <c r="Q36" s="16">
        <v>3.6499999999999998E-2</v>
      </c>
      <c r="R36" s="16">
        <v>3.6499999999999998E-2</v>
      </c>
      <c r="Y36" s="7" t="str">
        <f t="shared" si="2"/>
        <v>OK</v>
      </c>
      <c r="Z36" s="127"/>
      <c r="AA36" s="123"/>
      <c r="AB36" s="123"/>
      <c r="AC36" s="128"/>
    </row>
    <row r="37" spans="1:29" s="7" customFormat="1" ht="15" thickBot="1" x14ac:dyDescent="0.3">
      <c r="A37" s="5" t="s">
        <v>235</v>
      </c>
      <c r="D37" s="9"/>
      <c r="E37" s="10"/>
      <c r="H37" s="8" t="str">
        <f t="shared" si="0"/>
        <v>CP</v>
      </c>
      <c r="I37" s="31">
        <f t="shared" si="1"/>
        <v>3.6499999999999998E-2</v>
      </c>
      <c r="J37" s="5"/>
      <c r="K37" s="5"/>
      <c r="L37" s="5"/>
      <c r="N37" s="5"/>
      <c r="O37" s="8" t="s">
        <v>244</v>
      </c>
      <c r="P37" s="16">
        <v>0</v>
      </c>
      <c r="Q37" s="16">
        <v>2.5000000000000001E-2</v>
      </c>
      <c r="R37" s="16">
        <v>0.05</v>
      </c>
      <c r="Y37" s="7" t="str">
        <f t="shared" si="2"/>
        <v>OK</v>
      </c>
      <c r="Z37" s="129"/>
      <c r="AA37" s="130"/>
      <c r="AB37" s="130"/>
      <c r="AC37" s="131"/>
    </row>
    <row r="38" spans="1:29" s="7" customFormat="1" x14ac:dyDescent="0.25">
      <c r="A38" s="5" t="s">
        <v>236</v>
      </c>
      <c r="D38" s="9"/>
      <c r="E38" s="10"/>
      <c r="H38" s="8" t="s">
        <v>244</v>
      </c>
      <c r="I38" s="32">
        <v>2.5000000000000001E-2</v>
      </c>
      <c r="J38" s="5"/>
      <c r="K38" s="5"/>
      <c r="L38" s="5"/>
      <c r="N38" s="5"/>
      <c r="O38" s="8" t="s">
        <v>245</v>
      </c>
      <c r="P38" s="16">
        <v>0</v>
      </c>
      <c r="Q38" s="16">
        <v>4.4999999999999998E-2</v>
      </c>
      <c r="R38" s="16">
        <v>4.4999999999999998E-2</v>
      </c>
    </row>
    <row r="39" spans="1:29" s="7" customFormat="1" ht="14.25" customHeight="1" x14ac:dyDescent="0.25">
      <c r="A39" s="5" t="s">
        <v>273</v>
      </c>
      <c r="D39" s="9"/>
      <c r="E39" s="10"/>
      <c r="H39" s="8" t="s">
        <v>245</v>
      </c>
      <c r="I39" s="32">
        <v>4.4999999999999998E-2</v>
      </c>
      <c r="J39" s="5"/>
      <c r="K39" s="5"/>
      <c r="L39" s="5"/>
      <c r="N39" s="5"/>
      <c r="O39" s="37" t="s">
        <v>308</v>
      </c>
      <c r="P39" s="16">
        <v>0.20760000000000001</v>
      </c>
      <c r="Q39" s="16">
        <v>0.24179999999999999</v>
      </c>
      <c r="R39" s="16">
        <v>0.26440000000000002</v>
      </c>
    </row>
    <row r="40" spans="1:29" s="7" customFormat="1" x14ac:dyDescent="0.25">
      <c r="A40" s="5" t="s">
        <v>237</v>
      </c>
      <c r="D40" s="9"/>
      <c r="E40" s="10"/>
      <c r="H40" s="8" t="s">
        <v>246</v>
      </c>
      <c r="I40" s="33">
        <f>ROUND((((1+I32+I33+I34)*(1+I35)*(1+I36))/(1-I37-I38))-1,4)</f>
        <v>0.1384</v>
      </c>
      <c r="J40" s="5"/>
      <c r="K40" s="5"/>
      <c r="L40" s="5"/>
      <c r="N40" s="5"/>
      <c r="Y40" s="7" t="str">
        <f t="shared" si="2"/>
        <v>OK</v>
      </c>
    </row>
    <row r="41" spans="1:29" s="7" customFormat="1" ht="14.25" customHeight="1" x14ac:dyDescent="0.25">
      <c r="A41" s="5" t="s">
        <v>261</v>
      </c>
      <c r="D41" s="9"/>
      <c r="E41" s="10"/>
      <c r="G41" s="8"/>
      <c r="H41" s="7" t="s">
        <v>262</v>
      </c>
      <c r="I41" s="33">
        <f>ROUND((((1+I32+I33+I34)*(1+I35)*(1+I36))/(1-I37-I38-I39))-1,4)</f>
        <v>0.1958</v>
      </c>
      <c r="J41" s="5"/>
      <c r="K41" s="5"/>
      <c r="L41" s="5"/>
      <c r="N41" s="5"/>
      <c r="P41" s="17" t="s">
        <v>230</v>
      </c>
      <c r="Q41" s="17"/>
      <c r="R41" s="17"/>
    </row>
    <row r="42" spans="1:29" s="7" customFormat="1" x14ac:dyDescent="0.25">
      <c r="A42" s="5"/>
      <c r="D42" s="9"/>
      <c r="E42" s="10"/>
      <c r="G42" s="8"/>
      <c r="J42" s="5"/>
      <c r="K42" s="5"/>
      <c r="L42" s="5"/>
      <c r="N42" s="5"/>
      <c r="P42" s="7" t="s">
        <v>252</v>
      </c>
      <c r="Q42" s="7" t="s">
        <v>253</v>
      </c>
      <c r="R42" s="7" t="s">
        <v>254</v>
      </c>
    </row>
    <row r="43" spans="1:29" s="7" customFormat="1" x14ac:dyDescent="0.25">
      <c r="A43" s="23" t="s">
        <v>288</v>
      </c>
      <c r="B43" s="24"/>
      <c r="C43" s="24"/>
      <c r="D43" s="25"/>
      <c r="E43" s="26"/>
      <c r="F43" s="24"/>
      <c r="G43" s="27"/>
      <c r="H43" s="24"/>
      <c r="I43" s="24"/>
      <c r="J43" s="5"/>
      <c r="K43" s="5"/>
      <c r="L43" s="5"/>
      <c r="N43" s="5"/>
      <c r="O43" s="8" t="s">
        <v>239</v>
      </c>
      <c r="P43" s="16">
        <v>5.2900000000000003E-2</v>
      </c>
      <c r="Q43" s="16">
        <v>5.9200000000000003E-2</v>
      </c>
      <c r="R43" s="16">
        <v>7.9299999999999995E-2</v>
      </c>
    </row>
    <row r="44" spans="1:29" s="7" customFormat="1" ht="14.25" customHeight="1" x14ac:dyDescent="0.25">
      <c r="A44" s="5"/>
      <c r="D44" s="9"/>
      <c r="E44" s="10"/>
      <c r="G44" s="8"/>
      <c r="J44" s="5"/>
      <c r="K44" s="5"/>
      <c r="L44" s="5"/>
      <c r="N44" s="5"/>
      <c r="O44" s="8" t="s">
        <v>240</v>
      </c>
      <c r="P44" s="16">
        <v>2.5000000000000001E-3</v>
      </c>
      <c r="Q44" s="16">
        <v>5.1000000000000004E-3</v>
      </c>
      <c r="R44" s="16">
        <v>5.6000000000000008E-3</v>
      </c>
    </row>
    <row r="45" spans="1:29" s="7" customFormat="1" x14ac:dyDescent="0.25">
      <c r="A45" s="5"/>
      <c r="D45" s="9"/>
      <c r="E45" s="10"/>
      <c r="G45" s="8"/>
      <c r="J45" s="5"/>
      <c r="K45" s="5"/>
      <c r="L45" s="5"/>
      <c r="N45" s="5"/>
      <c r="O45" s="8" t="s">
        <v>241</v>
      </c>
      <c r="P45" s="16">
        <v>0.01</v>
      </c>
      <c r="Q45" s="16">
        <v>1.4800000000000001E-2</v>
      </c>
      <c r="R45" s="16">
        <v>1.9699999999999999E-2</v>
      </c>
    </row>
    <row r="46" spans="1:29" s="7" customFormat="1" x14ac:dyDescent="0.25">
      <c r="A46" s="5"/>
      <c r="D46" s="9"/>
      <c r="E46" s="10"/>
      <c r="G46" s="8"/>
      <c r="J46" s="5"/>
      <c r="K46" s="5"/>
      <c r="L46" s="5"/>
      <c r="N46" s="5"/>
      <c r="O46" s="8" t="s">
        <v>242</v>
      </c>
      <c r="P46" s="16">
        <v>1.01E-2</v>
      </c>
      <c r="Q46" s="16">
        <v>1.0700000000000001E-2</v>
      </c>
      <c r="R46" s="16">
        <v>1.11E-2</v>
      </c>
    </row>
    <row r="47" spans="1:29" s="7" customFormat="1" ht="29.25" customHeight="1" x14ac:dyDescent="0.25">
      <c r="A47" s="133" t="str">
        <f>_xlfn.CONCAT("A) Declaro para os devidos fins que, conforme legislação tributária municipal, a base de cálculo deste tipo de obra corresponde à 100%, com a respectiva alíquota de ", I38*100, " %")</f>
        <v>A) Declaro para os devidos fins que, conforme legislação tributária municipal, a base de cálculo deste tipo de obra corresponde à 100%, com a respectiva alíquota de 2,5 %</v>
      </c>
      <c r="B47" s="133"/>
      <c r="C47" s="133"/>
      <c r="D47" s="133"/>
      <c r="E47" s="133"/>
      <c r="F47" s="133"/>
      <c r="G47" s="133"/>
      <c r="H47" s="133"/>
      <c r="I47" s="133"/>
      <c r="J47" s="21"/>
      <c r="K47" s="5"/>
      <c r="L47" s="5"/>
      <c r="N47" s="5"/>
      <c r="O47" s="8" t="s">
        <v>15</v>
      </c>
      <c r="P47" s="16">
        <v>0.08</v>
      </c>
      <c r="Q47" s="16">
        <v>8.3100000000000007E-2</v>
      </c>
      <c r="R47" s="16">
        <v>9.5100000000000004E-2</v>
      </c>
    </row>
    <row r="48" spans="1:29" s="7" customFormat="1" ht="15" hidden="1" customHeight="1" x14ac:dyDescent="0.25">
      <c r="A48" s="133" t="s">
        <v>284</v>
      </c>
      <c r="B48" s="133"/>
      <c r="C48" s="133"/>
      <c r="D48" s="133"/>
      <c r="E48" s="133"/>
      <c r="F48" s="133"/>
      <c r="G48" s="133"/>
      <c r="H48" s="133"/>
      <c r="I48" s="133"/>
      <c r="J48" s="5"/>
      <c r="K48" s="5"/>
      <c r="L48" s="5"/>
      <c r="N48" s="5"/>
      <c r="O48" s="8" t="s">
        <v>243</v>
      </c>
      <c r="P48" s="16">
        <v>3.6499999999999998E-2</v>
      </c>
      <c r="Q48" s="16">
        <v>3.6499999999999998E-2</v>
      </c>
      <c r="R48" s="16">
        <v>3.6499999999999998E-2</v>
      </c>
    </row>
    <row r="49" spans="1:18" s="7" customFormat="1" hidden="1" x14ac:dyDescent="0.25">
      <c r="A49" s="133"/>
      <c r="B49" s="133"/>
      <c r="C49" s="133"/>
      <c r="D49" s="133"/>
      <c r="E49" s="133"/>
      <c r="F49" s="133"/>
      <c r="G49" s="133"/>
      <c r="H49" s="133"/>
      <c r="I49" s="133"/>
      <c r="J49" s="21"/>
      <c r="K49" s="5"/>
      <c r="L49" s="5"/>
      <c r="N49" s="5"/>
      <c r="O49" s="8" t="s">
        <v>244</v>
      </c>
      <c r="P49" s="16">
        <v>0</v>
      </c>
      <c r="Q49" s="16">
        <v>2.5000000000000001E-2</v>
      </c>
      <c r="R49" s="16">
        <v>0.05</v>
      </c>
    </row>
    <row r="50" spans="1:18" s="7" customFormat="1" ht="15" customHeight="1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5"/>
      <c r="K50" s="5"/>
      <c r="L50" s="5"/>
      <c r="N50" s="5"/>
      <c r="O50" s="8" t="s">
        <v>245</v>
      </c>
      <c r="P50" s="16">
        <v>0</v>
      </c>
      <c r="Q50" s="16">
        <v>4.4999999999999998E-2</v>
      </c>
      <c r="R50" s="16">
        <v>4.4999999999999998E-2</v>
      </c>
    </row>
    <row r="51" spans="1:18" s="7" customFormat="1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5"/>
      <c r="K51" s="5"/>
      <c r="L51" s="5"/>
      <c r="N51" s="5"/>
      <c r="O51" s="37" t="s">
        <v>308</v>
      </c>
      <c r="P51" s="16">
        <v>0.24</v>
      </c>
      <c r="Q51" s="16">
        <v>0.25840000000000002</v>
      </c>
      <c r="R51" s="16">
        <v>0.27860000000000001</v>
      </c>
    </row>
    <row r="52" spans="1:18" s="7" customFormat="1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5"/>
      <c r="K52" s="5"/>
      <c r="L52" s="5"/>
      <c r="N52" s="5"/>
    </row>
    <row r="53" spans="1:18" s="7" customFormat="1" x14ac:dyDescent="0.25">
      <c r="A53" s="5"/>
      <c r="D53" s="9"/>
      <c r="E53" s="10"/>
      <c r="G53" s="8"/>
      <c r="J53" s="5"/>
      <c r="K53" s="5"/>
      <c r="L53" s="5"/>
      <c r="N53" s="5"/>
      <c r="P53" s="17" t="s">
        <v>231</v>
      </c>
      <c r="Q53" s="17"/>
      <c r="R53" s="17"/>
    </row>
    <row r="54" spans="1:18" s="7" customFormat="1" x14ac:dyDescent="0.25">
      <c r="A54" s="5"/>
      <c r="D54" s="9"/>
      <c r="E54" s="10"/>
      <c r="G54" s="8"/>
      <c r="J54" s="5"/>
      <c r="K54" s="5"/>
      <c r="L54" s="5"/>
      <c r="N54" s="5"/>
      <c r="P54" s="7" t="s">
        <v>252</v>
      </c>
      <c r="Q54" s="7" t="s">
        <v>253</v>
      </c>
      <c r="R54" s="7" t="s">
        <v>254</v>
      </c>
    </row>
    <row r="55" spans="1:18" s="7" customFormat="1" x14ac:dyDescent="0.25">
      <c r="A55" s="5"/>
      <c r="D55" s="9"/>
      <c r="E55" s="10"/>
      <c r="G55" s="8"/>
      <c r="J55" s="5"/>
      <c r="K55" s="5"/>
      <c r="L55" s="5"/>
      <c r="N55" s="5"/>
      <c r="O55" s="8" t="s">
        <v>239</v>
      </c>
      <c r="P55" s="16">
        <v>0.04</v>
      </c>
      <c r="Q55" s="16">
        <v>5.5199999999999999E-2</v>
      </c>
      <c r="R55" s="16">
        <v>7.85E-2</v>
      </c>
    </row>
    <row r="56" spans="1:18" s="7" customFormat="1" x14ac:dyDescent="0.25">
      <c r="A56" s="5"/>
      <c r="D56" s="9"/>
      <c r="E56" s="10"/>
      <c r="G56" s="8"/>
      <c r="J56" s="5"/>
      <c r="K56" s="5"/>
      <c r="L56" s="5"/>
      <c r="N56" s="5"/>
      <c r="O56" s="8" t="s">
        <v>240</v>
      </c>
      <c r="P56" s="16">
        <v>8.1000000000000013E-3</v>
      </c>
      <c r="Q56" s="16">
        <v>1.2199999999999999E-2</v>
      </c>
      <c r="R56" s="16">
        <v>1.9900000000000001E-2</v>
      </c>
    </row>
    <row r="57" spans="1:18" s="7" customFormat="1" x14ac:dyDescent="0.25">
      <c r="A57" s="5"/>
      <c r="D57" s="9"/>
      <c r="E57" s="10"/>
      <c r="G57" s="8"/>
      <c r="J57" s="5"/>
      <c r="K57" s="5"/>
      <c r="L57" s="5"/>
      <c r="N57" s="5"/>
      <c r="O57" s="8" t="s">
        <v>241</v>
      </c>
      <c r="P57" s="16">
        <v>1.46E-2</v>
      </c>
      <c r="Q57" s="16">
        <v>2.3199999999999998E-2</v>
      </c>
      <c r="R57" s="16">
        <v>3.1600000000000003E-2</v>
      </c>
    </row>
    <row r="58" spans="1:18" s="7" customFormat="1" x14ac:dyDescent="0.25">
      <c r="K58" s="5"/>
      <c r="L58" s="5"/>
      <c r="N58" s="5"/>
      <c r="O58" s="8" t="s">
        <v>242</v>
      </c>
      <c r="P58" s="16">
        <v>9.3999999999999986E-3</v>
      </c>
      <c r="Q58" s="16">
        <v>1.0200000000000001E-2</v>
      </c>
      <c r="R58" s="16">
        <v>1.3300000000000001E-2</v>
      </c>
    </row>
    <row r="59" spans="1:18" s="7" customFormat="1" x14ac:dyDescent="0.25">
      <c r="K59" s="5"/>
      <c r="L59" s="5"/>
      <c r="N59" s="5"/>
      <c r="O59" s="8" t="s">
        <v>15</v>
      </c>
      <c r="P59" s="16">
        <v>7.1399999999999991E-2</v>
      </c>
      <c r="Q59" s="16">
        <v>8.4000000000000005E-2</v>
      </c>
      <c r="R59" s="16">
        <v>0.1043</v>
      </c>
    </row>
    <row r="60" spans="1:18" s="7" customFormat="1" x14ac:dyDescent="0.25">
      <c r="K60" s="5"/>
      <c r="L60" s="5"/>
      <c r="N60" s="5"/>
      <c r="O60" s="8" t="s">
        <v>243</v>
      </c>
      <c r="P60" s="16">
        <v>3.6499999999999998E-2</v>
      </c>
      <c r="Q60" s="16">
        <v>3.6499999999999998E-2</v>
      </c>
      <c r="R60" s="16">
        <v>3.6499999999999998E-2</v>
      </c>
    </row>
    <row r="61" spans="1:18" s="7" customFormat="1" x14ac:dyDescent="0.25">
      <c r="A61" s="5"/>
      <c r="D61" s="9"/>
      <c r="E61" s="10"/>
      <c r="G61" s="8"/>
      <c r="J61" s="5"/>
      <c r="K61" s="5"/>
      <c r="L61" s="5"/>
      <c r="N61" s="5"/>
      <c r="O61" s="8" t="s">
        <v>244</v>
      </c>
      <c r="P61" s="16">
        <v>0</v>
      </c>
      <c r="Q61" s="16">
        <v>2.5000000000000001E-2</v>
      </c>
      <c r="R61" s="16">
        <v>0.05</v>
      </c>
    </row>
    <row r="62" spans="1:18" s="7" customFormat="1" x14ac:dyDescent="0.25">
      <c r="A62" s="5"/>
      <c r="D62" s="9"/>
      <c r="E62" s="10"/>
      <c r="G62" s="8"/>
      <c r="J62" s="5"/>
      <c r="K62" s="5"/>
      <c r="L62" s="5"/>
      <c r="N62" s="5"/>
      <c r="O62" s="8" t="s">
        <v>245</v>
      </c>
      <c r="P62" s="16">
        <v>0</v>
      </c>
      <c r="Q62" s="16">
        <v>4.4999999999999998E-2</v>
      </c>
      <c r="R62" s="16">
        <v>4.4999999999999998E-2</v>
      </c>
    </row>
    <row r="63" spans="1:18" s="7" customFormat="1" x14ac:dyDescent="0.25">
      <c r="A63" s="5"/>
      <c r="D63" s="9"/>
      <c r="E63" s="10"/>
      <c r="G63" s="8"/>
      <c r="J63" s="5"/>
      <c r="K63" s="5"/>
      <c r="L63" s="5"/>
      <c r="N63" s="5"/>
      <c r="O63" s="37" t="s">
        <v>308</v>
      </c>
      <c r="P63" s="16">
        <v>0.22800000000000001</v>
      </c>
      <c r="Q63" s="16">
        <v>0.27479999999999999</v>
      </c>
      <c r="R63" s="16">
        <v>0.3095</v>
      </c>
    </row>
    <row r="64" spans="1:18" s="7" customFormat="1" x14ac:dyDescent="0.25">
      <c r="A64" s="5"/>
      <c r="D64" s="9"/>
      <c r="E64" s="10"/>
      <c r="G64" s="8"/>
      <c r="J64" s="5"/>
      <c r="K64" s="5"/>
      <c r="L64" s="5"/>
      <c r="N64" s="5"/>
    </row>
    <row r="65" spans="1:18" s="7" customFormat="1" x14ac:dyDescent="0.25">
      <c r="A65" s="5"/>
      <c r="D65" s="9"/>
      <c r="E65" s="10"/>
      <c r="G65" s="8"/>
      <c r="J65" s="5"/>
      <c r="K65" s="5"/>
      <c r="L65" s="5"/>
      <c r="N65" s="5"/>
      <c r="P65" s="17" t="s">
        <v>259</v>
      </c>
      <c r="Q65" s="17"/>
      <c r="R65" s="17"/>
    </row>
    <row r="66" spans="1:18" s="7" customFormat="1" x14ac:dyDescent="0.25">
      <c r="A66" s="5"/>
      <c r="C66" s="7" t="str">
        <f t="array" ref="C66:F73">IF(A9=K3,Predial,IF(A9=K4,Asfalto,IF(A9=K5,Agua,IF(A9=K6,Eletricidade,IF(A9=K7,Fluvial,IF(A9=K8,Cotacao,IF(A9=K9,CompraDireta)))))))</f>
        <v>AC</v>
      </c>
      <c r="D66" s="9">
        <v>1.4999999999999999E-2</v>
      </c>
      <c r="E66" s="10">
        <v>3.4500000000000003E-2</v>
      </c>
      <c r="F66" s="7">
        <v>4.4900000000000002E-2</v>
      </c>
      <c r="G66" s="8"/>
      <c r="J66" s="5"/>
      <c r="K66" s="5"/>
      <c r="L66" s="5"/>
      <c r="N66" s="5"/>
      <c r="P66" s="7" t="s">
        <v>252</v>
      </c>
      <c r="Q66" s="7" t="s">
        <v>253</v>
      </c>
      <c r="R66" s="7" t="s">
        <v>254</v>
      </c>
    </row>
    <row r="67" spans="1:18" s="7" customFormat="1" x14ac:dyDescent="0.25">
      <c r="A67" s="5"/>
      <c r="C67" s="7" t="str">
        <v>SG</v>
      </c>
      <c r="D67" s="9">
        <v>3.0000000000000001E-3</v>
      </c>
      <c r="E67" s="10">
        <v>4.7999999999999996E-3</v>
      </c>
      <c r="F67" s="7">
        <v>8.199999999999999E-3</v>
      </c>
      <c r="G67" s="8"/>
      <c r="J67" s="5"/>
      <c r="K67" s="5"/>
      <c r="L67" s="5"/>
      <c r="N67" s="5"/>
      <c r="O67" s="8" t="s">
        <v>239</v>
      </c>
      <c r="P67" s="16">
        <v>1.4999999999999999E-2</v>
      </c>
      <c r="Q67" s="16">
        <v>3.4500000000000003E-2</v>
      </c>
      <c r="R67" s="16">
        <v>4.4900000000000002E-2</v>
      </c>
    </row>
    <row r="68" spans="1:18" s="7" customFormat="1" x14ac:dyDescent="0.25">
      <c r="A68" s="5"/>
      <c r="C68" s="7" t="str">
        <v>R</v>
      </c>
      <c r="D68" s="9">
        <v>5.6000000000000008E-3</v>
      </c>
      <c r="E68" s="10">
        <v>8.5000000000000006E-3</v>
      </c>
      <c r="F68" s="7">
        <v>8.8999999999999999E-3</v>
      </c>
      <c r="G68" s="8"/>
      <c r="J68" s="5"/>
      <c r="K68" s="5"/>
      <c r="L68" s="5"/>
      <c r="N68" s="5"/>
      <c r="O68" s="8" t="s">
        <v>240</v>
      </c>
      <c r="P68" s="16">
        <v>3.0000000000000001E-3</v>
      </c>
      <c r="Q68" s="16">
        <v>4.7999999999999996E-3</v>
      </c>
      <c r="R68" s="16">
        <v>8.199999999999999E-3</v>
      </c>
    </row>
    <row r="69" spans="1:18" s="7" customFormat="1" x14ac:dyDescent="0.25">
      <c r="A69" s="5"/>
      <c r="C69" s="7" t="str">
        <v>DF</v>
      </c>
      <c r="D69" s="9">
        <v>8.5000000000000006E-3</v>
      </c>
      <c r="E69" s="10">
        <v>8.5000000000000006E-3</v>
      </c>
      <c r="F69" s="7">
        <v>1.11E-2</v>
      </c>
      <c r="G69" s="8"/>
      <c r="J69" s="5"/>
      <c r="K69" s="5"/>
      <c r="L69" s="5"/>
      <c r="N69" s="5"/>
      <c r="O69" s="8" t="s">
        <v>241</v>
      </c>
      <c r="P69" s="16">
        <v>5.6000000000000008E-3</v>
      </c>
      <c r="Q69" s="16">
        <v>8.5000000000000006E-3</v>
      </c>
      <c r="R69" s="16">
        <v>8.8999999999999999E-3</v>
      </c>
    </row>
    <row r="70" spans="1:18" s="7" customFormat="1" x14ac:dyDescent="0.25">
      <c r="A70" s="5"/>
      <c r="C70" s="7" t="str">
        <v>L</v>
      </c>
      <c r="D70" s="9">
        <v>3.5000000000000003E-2</v>
      </c>
      <c r="E70" s="10">
        <v>5.1100000000000007E-2</v>
      </c>
      <c r="F70" s="7">
        <v>6.2199999999999998E-2</v>
      </c>
      <c r="G70" s="8"/>
      <c r="J70" s="5"/>
      <c r="K70" s="5"/>
      <c r="L70" s="5"/>
      <c r="N70" s="5"/>
      <c r="O70" s="8" t="s">
        <v>242</v>
      </c>
      <c r="P70" s="16">
        <v>8.5000000000000006E-3</v>
      </c>
      <c r="Q70" s="16">
        <v>8.5000000000000006E-3</v>
      </c>
      <c r="R70" s="16">
        <v>1.11E-2</v>
      </c>
    </row>
    <row r="71" spans="1:18" s="7" customFormat="1" x14ac:dyDescent="0.25">
      <c r="A71" s="5"/>
      <c r="C71" s="7" t="str">
        <v>CP</v>
      </c>
      <c r="D71" s="9">
        <v>3.6499999999999998E-2</v>
      </c>
      <c r="E71" s="10">
        <v>3.6499999999999998E-2</v>
      </c>
      <c r="F71" s="7">
        <v>3.6499999999999998E-2</v>
      </c>
      <c r="G71" s="8"/>
      <c r="J71" s="5"/>
      <c r="K71" s="5"/>
      <c r="L71" s="5"/>
      <c r="N71" s="5"/>
      <c r="O71" s="8" t="s">
        <v>15</v>
      </c>
      <c r="P71" s="16">
        <v>3.5000000000000003E-2</v>
      </c>
      <c r="Q71" s="16">
        <v>5.1100000000000007E-2</v>
      </c>
      <c r="R71" s="16">
        <v>6.2199999999999998E-2</v>
      </c>
    </row>
    <row r="72" spans="1:18" s="7" customFormat="1" x14ac:dyDescent="0.25">
      <c r="A72" s="5"/>
      <c r="C72" s="7" t="str">
        <v>ISS</v>
      </c>
      <c r="D72" s="9">
        <v>0</v>
      </c>
      <c r="E72" s="10">
        <v>2.5000000000000001E-2</v>
      </c>
      <c r="F72" s="7">
        <v>0.05</v>
      </c>
      <c r="G72" s="8"/>
      <c r="J72" s="5"/>
      <c r="K72" s="5"/>
      <c r="L72" s="5"/>
      <c r="N72" s="5"/>
      <c r="O72" s="8" t="s">
        <v>243</v>
      </c>
      <c r="P72" s="16">
        <v>3.6499999999999998E-2</v>
      </c>
      <c r="Q72" s="16">
        <v>3.6499999999999998E-2</v>
      </c>
      <c r="R72" s="16">
        <v>3.6499999999999998E-2</v>
      </c>
    </row>
    <row r="73" spans="1:18" s="7" customFormat="1" x14ac:dyDescent="0.25">
      <c r="A73" s="5"/>
      <c r="C73" s="7" t="str">
        <v>CPRB</v>
      </c>
      <c r="D73" s="9">
        <v>0</v>
      </c>
      <c r="E73" s="10">
        <v>4.4999999999999998E-2</v>
      </c>
      <c r="F73" s="7">
        <v>4.4999999999999998E-2</v>
      </c>
      <c r="G73" s="8"/>
      <c r="J73" s="5"/>
      <c r="K73" s="5"/>
      <c r="L73" s="5"/>
      <c r="N73" s="5"/>
      <c r="O73" s="8" t="s">
        <v>244</v>
      </c>
      <c r="P73" s="16">
        <v>0</v>
      </c>
      <c r="Q73" s="16">
        <v>2.5000000000000001E-2</v>
      </c>
      <c r="R73" s="16">
        <v>0.05</v>
      </c>
    </row>
    <row r="74" spans="1:18" s="7" customFormat="1" x14ac:dyDescent="0.25">
      <c r="A74" s="5"/>
      <c r="D74" s="9"/>
      <c r="E74" s="10"/>
      <c r="G74" s="8"/>
      <c r="J74" s="5"/>
      <c r="K74" s="5"/>
      <c r="L74" s="5"/>
      <c r="N74" s="5"/>
      <c r="O74" s="8" t="s">
        <v>245</v>
      </c>
      <c r="P74" s="16">
        <v>0</v>
      </c>
      <c r="Q74" s="16">
        <v>4.4999999999999998E-2</v>
      </c>
      <c r="R74" s="16">
        <v>4.4999999999999998E-2</v>
      </c>
    </row>
    <row r="75" spans="1:18" s="7" customFormat="1" x14ac:dyDescent="0.25">
      <c r="A75" s="5"/>
      <c r="D75" s="9"/>
      <c r="E75" s="10"/>
      <c r="G75" s="8"/>
      <c r="J75" s="5"/>
      <c r="K75" s="5"/>
      <c r="L75" s="5"/>
      <c r="N75" s="5"/>
      <c r="O75" s="37" t="s">
        <v>308</v>
      </c>
      <c r="P75" s="16">
        <v>0.111</v>
      </c>
      <c r="Q75" s="16">
        <v>0.14019999999999999</v>
      </c>
      <c r="R75" s="16">
        <v>0.16800000000000001</v>
      </c>
    </row>
    <row r="76" spans="1:18" s="7" customFormat="1" x14ac:dyDescent="0.25">
      <c r="A76" s="5"/>
      <c r="D76" s="9"/>
      <c r="E76" s="10"/>
      <c r="G76" s="8"/>
      <c r="J76" s="5"/>
      <c r="K76" s="5"/>
      <c r="L76" s="5"/>
      <c r="N76" s="5"/>
    </row>
    <row r="77" spans="1:18" s="7" customFormat="1" x14ac:dyDescent="0.25">
      <c r="A77" s="5"/>
      <c r="D77" s="9"/>
      <c r="E77" s="10"/>
      <c r="G77" s="8"/>
      <c r="J77" s="5"/>
      <c r="K77" s="5"/>
      <c r="L77" s="5"/>
      <c r="N77" s="5"/>
      <c r="P77" s="17" t="s">
        <v>233</v>
      </c>
      <c r="Q77" s="17"/>
      <c r="R77" s="17"/>
    </row>
    <row r="78" spans="1:18" s="7" customFormat="1" x14ac:dyDescent="0.25">
      <c r="A78" s="5"/>
      <c r="D78" s="9"/>
      <c r="E78" s="10"/>
      <c r="G78" s="8"/>
      <c r="J78" s="5"/>
      <c r="K78" s="5"/>
      <c r="L78" s="5"/>
      <c r="N78" s="5"/>
      <c r="P78" s="7" t="s">
        <v>252</v>
      </c>
      <c r="Q78" s="7" t="s">
        <v>253</v>
      </c>
      <c r="R78" s="7" t="s">
        <v>254</v>
      </c>
    </row>
    <row r="79" spans="1:18" s="7" customFormat="1" x14ac:dyDescent="0.25">
      <c r="A79" s="5"/>
      <c r="D79" s="9"/>
      <c r="E79" s="10"/>
      <c r="G79" s="8"/>
      <c r="J79" s="5"/>
      <c r="K79" s="5"/>
      <c r="L79" s="5"/>
      <c r="N79" s="5"/>
      <c r="O79" s="8" t="s">
        <v>239</v>
      </c>
      <c r="P79" s="16" t="s">
        <v>260</v>
      </c>
      <c r="Q79" s="16" t="s">
        <v>260</v>
      </c>
      <c r="R79" s="16" t="s">
        <v>260</v>
      </c>
    </row>
    <row r="80" spans="1:18" s="7" customFormat="1" x14ac:dyDescent="0.25">
      <c r="A80" s="5"/>
      <c r="D80" s="9"/>
      <c r="E80" s="10"/>
      <c r="G80" s="8"/>
      <c r="J80" s="5"/>
      <c r="K80" s="5"/>
      <c r="L80" s="5"/>
      <c r="N80" s="5"/>
      <c r="O80" s="8" t="s">
        <v>240</v>
      </c>
      <c r="P80" s="16" t="s">
        <v>260</v>
      </c>
      <c r="Q80" s="16" t="s">
        <v>260</v>
      </c>
      <c r="R80" s="16" t="s">
        <v>260</v>
      </c>
    </row>
    <row r="81" spans="1:19" s="7" customFormat="1" x14ac:dyDescent="0.25">
      <c r="A81" s="5"/>
      <c r="D81" s="9"/>
      <c r="E81" s="10"/>
      <c r="G81" s="8"/>
      <c r="J81" s="5"/>
      <c r="K81" s="5"/>
      <c r="L81" s="5"/>
      <c r="N81" s="5"/>
      <c r="O81" s="8" t="s">
        <v>241</v>
      </c>
      <c r="P81" s="16" t="s">
        <v>260</v>
      </c>
      <c r="Q81" s="16" t="s">
        <v>260</v>
      </c>
      <c r="R81" s="16" t="s">
        <v>260</v>
      </c>
    </row>
    <row r="82" spans="1:19" s="7" customFormat="1" x14ac:dyDescent="0.25">
      <c r="A82" s="5"/>
      <c r="D82" s="9"/>
      <c r="E82" s="10"/>
      <c r="G82" s="8"/>
      <c r="J82" s="5"/>
      <c r="K82" s="5"/>
      <c r="L82" s="5"/>
      <c r="N82" s="5"/>
      <c r="O82" s="8" t="s">
        <v>242</v>
      </c>
      <c r="P82" s="16" t="s">
        <v>260</v>
      </c>
      <c r="Q82" s="16" t="s">
        <v>260</v>
      </c>
      <c r="R82" s="16" t="s">
        <v>260</v>
      </c>
    </row>
    <row r="83" spans="1:19" s="7" customFormat="1" x14ac:dyDescent="0.25">
      <c r="A83" s="5"/>
      <c r="D83" s="9"/>
      <c r="E83" s="10"/>
      <c r="G83" s="8"/>
      <c r="J83" s="5"/>
      <c r="K83" s="5"/>
      <c r="L83" s="5"/>
      <c r="N83" s="5"/>
      <c r="O83" s="8" t="s">
        <v>15</v>
      </c>
      <c r="P83" s="16" t="s">
        <v>260</v>
      </c>
      <c r="Q83" s="16" t="s">
        <v>260</v>
      </c>
      <c r="R83" s="16" t="s">
        <v>260</v>
      </c>
    </row>
    <row r="84" spans="1:19" s="7" customFormat="1" x14ac:dyDescent="0.25">
      <c r="A84" s="5"/>
      <c r="D84" s="9"/>
      <c r="E84" s="10"/>
      <c r="G84" s="8"/>
      <c r="J84" s="5"/>
      <c r="K84" s="5"/>
      <c r="L84" s="5"/>
      <c r="N84" s="5"/>
      <c r="O84" s="8" t="s">
        <v>243</v>
      </c>
      <c r="P84" s="16">
        <v>3.6499999999999998E-2</v>
      </c>
      <c r="Q84" s="16">
        <v>3.6499999999999998E-2</v>
      </c>
      <c r="R84" s="16">
        <v>3.6499999999999998E-2</v>
      </c>
    </row>
    <row r="85" spans="1:19" s="7" customFormat="1" x14ac:dyDescent="0.25">
      <c r="A85" s="5"/>
      <c r="D85" s="9"/>
      <c r="E85" s="10"/>
      <c r="G85" s="8"/>
      <c r="J85" s="5"/>
      <c r="K85" s="5"/>
      <c r="L85" s="5"/>
      <c r="N85" s="5"/>
      <c r="O85" s="8" t="s">
        <v>244</v>
      </c>
      <c r="P85" s="16">
        <v>0</v>
      </c>
      <c r="Q85" s="16">
        <v>2.5000000000000001E-2</v>
      </c>
      <c r="R85" s="16">
        <v>0.05</v>
      </c>
    </row>
    <row r="86" spans="1:19" s="7" customFormat="1" x14ac:dyDescent="0.25">
      <c r="A86" s="5"/>
      <c r="D86" s="9"/>
      <c r="E86" s="10"/>
      <c r="G86" s="8"/>
      <c r="J86" s="5"/>
      <c r="K86" s="5"/>
      <c r="L86" s="5"/>
      <c r="N86" s="5"/>
      <c r="O86" s="8" t="s">
        <v>245</v>
      </c>
      <c r="P86" s="16">
        <v>0</v>
      </c>
      <c r="Q86" s="16">
        <v>4.4999999999999998E-2</v>
      </c>
      <c r="R86" s="16">
        <v>4.4999999999999998E-2</v>
      </c>
    </row>
    <row r="87" spans="1:19" s="7" customFormat="1" x14ac:dyDescent="0.25">
      <c r="A87" s="5"/>
      <c r="D87" s="9"/>
      <c r="E87" s="10"/>
      <c r="G87" s="8"/>
      <c r="J87" s="5"/>
      <c r="K87" s="5"/>
      <c r="L87" s="5"/>
      <c r="N87" s="5"/>
      <c r="O87" s="37" t="s">
        <v>308</v>
      </c>
      <c r="P87" s="16">
        <v>0</v>
      </c>
      <c r="Q87" s="16">
        <v>0</v>
      </c>
      <c r="R87" s="16">
        <v>0</v>
      </c>
    </row>
    <row r="88" spans="1:19" s="7" customFormat="1" x14ac:dyDescent="0.25">
      <c r="A88" s="5"/>
      <c r="D88" s="9"/>
      <c r="E88" s="10"/>
      <c r="G88" s="8"/>
      <c r="J88" s="5"/>
      <c r="K88" s="5"/>
      <c r="L88" s="5"/>
      <c r="N88" s="5"/>
    </row>
    <row r="89" spans="1:19" s="7" customFormat="1" x14ac:dyDescent="0.25">
      <c r="A89" s="5"/>
      <c r="D89" s="9"/>
      <c r="E89" s="10"/>
      <c r="G89" s="8"/>
      <c r="J89" s="5"/>
      <c r="K89" s="5"/>
      <c r="L89" s="5"/>
      <c r="N89" s="5"/>
    </row>
    <row r="90" spans="1:19" s="7" customFormat="1" x14ac:dyDescent="0.25">
      <c r="A90" s="5"/>
      <c r="D90" s="9"/>
      <c r="E90" s="10"/>
      <c r="G90" s="8"/>
      <c r="J90" s="5"/>
      <c r="K90" s="5"/>
      <c r="L90" s="5"/>
      <c r="N90" s="5"/>
      <c r="O90" s="123" t="s">
        <v>283</v>
      </c>
      <c r="P90" s="123"/>
      <c r="Q90" s="123"/>
      <c r="R90" s="123"/>
    </row>
    <row r="91" spans="1:19" s="7" customFormat="1" x14ac:dyDescent="0.25">
      <c r="A91" s="5"/>
      <c r="D91" s="9"/>
      <c r="E91" s="10"/>
      <c r="G91" s="8"/>
      <c r="J91" s="5"/>
      <c r="K91" s="5"/>
      <c r="L91" s="5"/>
      <c r="N91" s="5"/>
      <c r="O91" s="8" t="s">
        <v>285</v>
      </c>
      <c r="P91" s="16">
        <v>0.84040000000000004</v>
      </c>
      <c r="Q91" s="16">
        <v>0.84040000000000004</v>
      </c>
      <c r="R91" s="16">
        <v>0.84040000000000004</v>
      </c>
      <c r="S91" s="16"/>
    </row>
    <row r="92" spans="1:19" s="7" customFormat="1" x14ac:dyDescent="0.25">
      <c r="A92" s="5"/>
      <c r="D92" s="9"/>
      <c r="E92" s="10"/>
      <c r="G92" s="8"/>
      <c r="J92" s="5"/>
      <c r="K92" s="5"/>
      <c r="L92" s="5"/>
      <c r="N92" s="5"/>
      <c r="O92" s="8" t="s">
        <v>286</v>
      </c>
      <c r="P92" s="16">
        <v>0.3</v>
      </c>
      <c r="Q92" s="16">
        <v>0.3</v>
      </c>
      <c r="R92" s="16">
        <v>0.3</v>
      </c>
    </row>
    <row r="93" spans="1:19" s="7" customFormat="1" x14ac:dyDescent="0.25">
      <c r="A93" s="5"/>
      <c r="D93" s="9"/>
      <c r="E93" s="10"/>
      <c r="G93" s="8"/>
      <c r="J93" s="5"/>
      <c r="K93" s="5"/>
      <c r="L93" s="5"/>
      <c r="N93" s="5"/>
      <c r="O93" s="8" t="s">
        <v>287</v>
      </c>
      <c r="P93" s="16">
        <v>0.12</v>
      </c>
      <c r="Q93" s="16">
        <v>0.12</v>
      </c>
      <c r="R93" s="16">
        <v>0.12</v>
      </c>
    </row>
    <row r="94" spans="1:19" s="7" customFormat="1" x14ac:dyDescent="0.25">
      <c r="A94" s="5"/>
      <c r="D94" s="9"/>
      <c r="E94" s="10"/>
      <c r="G94" s="8"/>
      <c r="J94" s="5"/>
      <c r="K94" s="5"/>
      <c r="L94" s="5"/>
      <c r="N94" s="5"/>
      <c r="O94" s="8" t="s">
        <v>242</v>
      </c>
      <c r="P94" s="16">
        <v>0</v>
      </c>
      <c r="Q94" s="16">
        <v>0</v>
      </c>
      <c r="R94" s="16">
        <v>0</v>
      </c>
    </row>
    <row r="95" spans="1:19" s="7" customFormat="1" x14ac:dyDescent="0.25">
      <c r="A95" s="5"/>
      <c r="D95" s="9"/>
      <c r="E95" s="10"/>
      <c r="G95" s="8"/>
      <c r="J95" s="5"/>
      <c r="K95" s="5"/>
      <c r="L95" s="5"/>
      <c r="N95" s="5"/>
      <c r="O95" s="8" t="s">
        <v>15</v>
      </c>
      <c r="P95" s="16">
        <v>0</v>
      </c>
      <c r="Q95" s="16">
        <v>0</v>
      </c>
      <c r="R95" s="16">
        <v>0</v>
      </c>
    </row>
    <row r="96" spans="1:19" s="7" customFormat="1" x14ac:dyDescent="0.25">
      <c r="A96" s="5"/>
      <c r="D96" s="9"/>
      <c r="E96" s="10"/>
      <c r="G96" s="8"/>
      <c r="J96" s="5"/>
      <c r="K96" s="5"/>
      <c r="L96" s="5"/>
      <c r="N96" s="5"/>
      <c r="O96" s="8" t="s">
        <v>243</v>
      </c>
      <c r="P96" s="16">
        <v>3.6499999999999998E-2</v>
      </c>
      <c r="Q96" s="16">
        <v>3.6499999999999998E-2</v>
      </c>
      <c r="R96" s="16">
        <v>3.6499999999999998E-2</v>
      </c>
    </row>
    <row r="97" spans="1:18" s="7" customFormat="1" x14ac:dyDescent="0.25">
      <c r="A97" s="5"/>
      <c r="D97" s="9"/>
      <c r="E97" s="10"/>
      <c r="G97" s="8"/>
      <c r="J97" s="5"/>
      <c r="K97" s="5"/>
      <c r="L97" s="5"/>
      <c r="N97" s="5"/>
      <c r="O97" s="8" t="s">
        <v>244</v>
      </c>
      <c r="P97" s="16">
        <v>0.03</v>
      </c>
      <c r="Q97" s="16">
        <v>0.03</v>
      </c>
      <c r="R97" s="16">
        <v>0.03</v>
      </c>
    </row>
    <row r="98" spans="1:18" s="7" customFormat="1" x14ac:dyDescent="0.25">
      <c r="A98" s="5"/>
      <c r="D98" s="9"/>
      <c r="E98" s="10"/>
      <c r="G98" s="8"/>
      <c r="J98" s="5"/>
      <c r="K98" s="5"/>
      <c r="L98" s="5"/>
      <c r="N98" s="5"/>
      <c r="O98" s="8" t="s">
        <v>245</v>
      </c>
      <c r="P98" s="16">
        <v>0</v>
      </c>
      <c r="Q98" s="16">
        <v>0</v>
      </c>
      <c r="R98" s="16">
        <v>0</v>
      </c>
    </row>
    <row r="99" spans="1:18" s="7" customFormat="1" x14ac:dyDescent="0.25">
      <c r="A99" s="5"/>
      <c r="D99" s="9"/>
      <c r="E99" s="10"/>
      <c r="G99" s="8"/>
      <c r="J99" s="5"/>
      <c r="K99" s="5"/>
      <c r="L99" s="5"/>
      <c r="N99" s="5"/>
      <c r="O99" s="37" t="s">
        <v>308</v>
      </c>
      <c r="P99" s="16">
        <v>0</v>
      </c>
      <c r="Q99" s="16">
        <v>0</v>
      </c>
      <c r="R99" s="16">
        <v>0</v>
      </c>
    </row>
    <row r="100" spans="1:18" s="7" customFormat="1" x14ac:dyDescent="0.25">
      <c r="A100" s="5"/>
      <c r="D100" s="9"/>
      <c r="E100" s="10"/>
      <c r="G100" s="8"/>
      <c r="J100" s="5"/>
      <c r="K100" s="5"/>
      <c r="L100" s="5"/>
      <c r="N100" s="5"/>
    </row>
    <row r="101" spans="1:18" s="7" customFormat="1" x14ac:dyDescent="0.25">
      <c r="A101" s="5"/>
      <c r="D101" s="9"/>
      <c r="E101" s="10"/>
      <c r="G101" s="8"/>
      <c r="J101" s="5"/>
      <c r="K101" s="5"/>
      <c r="L101" s="5"/>
      <c r="N101" s="5"/>
    </row>
    <row r="102" spans="1:18" s="7" customFormat="1" x14ac:dyDescent="0.25">
      <c r="A102" s="5"/>
      <c r="D102" s="9"/>
      <c r="E102" s="10"/>
      <c r="G102" s="8"/>
      <c r="J102" s="5"/>
      <c r="K102" s="5"/>
      <c r="L102" s="5"/>
      <c r="N102" s="5"/>
    </row>
    <row r="103" spans="1:18" s="7" customFormat="1" x14ac:dyDescent="0.25">
      <c r="A103" s="5"/>
      <c r="D103" s="9"/>
      <c r="E103" s="10"/>
      <c r="G103" s="8"/>
      <c r="J103" s="5"/>
      <c r="K103" s="5"/>
      <c r="L103" s="5"/>
      <c r="N103" s="5"/>
    </row>
    <row r="104" spans="1:18" s="7" customFormat="1" x14ac:dyDescent="0.25">
      <c r="A104" s="5"/>
      <c r="D104" s="9"/>
      <c r="E104" s="10"/>
      <c r="G104" s="8"/>
      <c r="J104" s="5"/>
      <c r="K104" s="5"/>
      <c r="L104" s="5"/>
      <c r="N104" s="5"/>
    </row>
    <row r="105" spans="1:18" s="7" customFormat="1" x14ac:dyDescent="0.25">
      <c r="A105" s="5"/>
      <c r="D105" s="9"/>
      <c r="E105" s="10"/>
      <c r="G105" s="8"/>
      <c r="J105" s="5"/>
      <c r="K105" s="5"/>
      <c r="L105" s="5"/>
      <c r="N105" s="5"/>
    </row>
    <row r="106" spans="1:18" s="7" customFormat="1" x14ac:dyDescent="0.25">
      <c r="A106" s="5"/>
      <c r="D106" s="9"/>
      <c r="E106" s="10"/>
      <c r="G106" s="8"/>
      <c r="J106" s="5"/>
      <c r="K106" s="5"/>
      <c r="L106" s="5"/>
      <c r="N106" s="5"/>
    </row>
    <row r="107" spans="1:18" s="7" customFormat="1" x14ac:dyDescent="0.25">
      <c r="A107" s="5"/>
      <c r="D107" s="9"/>
      <c r="E107" s="10"/>
      <c r="G107" s="8"/>
      <c r="J107" s="5"/>
      <c r="K107" s="5"/>
      <c r="L107" s="5"/>
      <c r="N107" s="5"/>
    </row>
    <row r="108" spans="1:18" s="7" customFormat="1" x14ac:dyDescent="0.25">
      <c r="A108" s="5"/>
      <c r="D108" s="9"/>
      <c r="E108" s="10"/>
      <c r="G108" s="8"/>
      <c r="J108" s="5"/>
      <c r="K108" s="5"/>
      <c r="L108" s="5"/>
      <c r="N108" s="5"/>
    </row>
    <row r="109" spans="1:18" s="7" customFormat="1" x14ac:dyDescent="0.25">
      <c r="A109" s="5"/>
      <c r="D109" s="9"/>
      <c r="E109" s="10"/>
      <c r="G109" s="8"/>
      <c r="J109" s="5"/>
      <c r="K109" s="5"/>
      <c r="L109" s="5"/>
      <c r="N109" s="5"/>
    </row>
    <row r="110" spans="1:18" s="7" customFormat="1" x14ac:dyDescent="0.25">
      <c r="A110" s="5"/>
      <c r="D110" s="9"/>
      <c r="E110" s="10"/>
      <c r="G110" s="8"/>
      <c r="J110" s="5"/>
      <c r="K110" s="5"/>
      <c r="L110" s="5"/>
      <c r="N110" s="5"/>
    </row>
    <row r="111" spans="1:18" s="7" customFormat="1" x14ac:dyDescent="0.25">
      <c r="A111" s="5"/>
      <c r="D111" s="9"/>
      <c r="E111" s="10"/>
      <c r="G111" s="8"/>
      <c r="J111" s="5"/>
      <c r="K111" s="5"/>
      <c r="L111" s="5"/>
      <c r="N111" s="5"/>
    </row>
    <row r="112" spans="1:18" s="7" customFormat="1" x14ac:dyDescent="0.25">
      <c r="A112" s="5"/>
      <c r="D112" s="9"/>
      <c r="E112" s="10"/>
      <c r="G112" s="8"/>
      <c r="J112" s="5"/>
      <c r="K112" s="5"/>
      <c r="L112" s="5"/>
      <c r="N112" s="5"/>
    </row>
    <row r="113" spans="1:14" s="7" customFormat="1" x14ac:dyDescent="0.25">
      <c r="A113" s="5"/>
      <c r="D113" s="9"/>
      <c r="E113" s="10"/>
      <c r="G113" s="8"/>
      <c r="J113" s="5"/>
      <c r="K113" s="5"/>
      <c r="L113" s="5"/>
      <c r="N113" s="5"/>
    </row>
    <row r="114" spans="1:14" s="7" customFormat="1" x14ac:dyDescent="0.25">
      <c r="A114" s="5"/>
      <c r="D114" s="9"/>
      <c r="E114" s="10"/>
      <c r="G114" s="8"/>
      <c r="J114" s="5"/>
      <c r="K114" s="5"/>
      <c r="L114" s="5"/>
      <c r="N114" s="5"/>
    </row>
    <row r="115" spans="1:14" s="7" customFormat="1" x14ac:dyDescent="0.25">
      <c r="A115" s="5"/>
      <c r="D115" s="9"/>
      <c r="E115" s="10"/>
      <c r="G115" s="8"/>
      <c r="J115" s="5"/>
      <c r="K115" s="5"/>
      <c r="L115" s="5"/>
      <c r="N115" s="5"/>
    </row>
    <row r="116" spans="1:14" s="7" customFormat="1" x14ac:dyDescent="0.25">
      <c r="A116" s="5"/>
      <c r="D116" s="9"/>
      <c r="E116" s="10"/>
      <c r="G116" s="8"/>
      <c r="J116" s="5"/>
      <c r="K116" s="5"/>
      <c r="L116" s="5"/>
      <c r="N116" s="5"/>
    </row>
    <row r="117" spans="1:14" s="7" customFormat="1" x14ac:dyDescent="0.25">
      <c r="A117" s="5"/>
      <c r="D117" s="9"/>
      <c r="E117" s="10"/>
      <c r="G117" s="8"/>
      <c r="J117" s="5"/>
      <c r="K117" s="5"/>
      <c r="L117" s="5"/>
      <c r="N117" s="5"/>
    </row>
    <row r="118" spans="1:14" s="7" customFormat="1" x14ac:dyDescent="0.25">
      <c r="A118" s="5"/>
      <c r="D118" s="9"/>
      <c r="E118" s="10"/>
      <c r="G118" s="8"/>
      <c r="J118" s="5"/>
      <c r="K118" s="5"/>
      <c r="L118" s="5"/>
      <c r="N118" s="5"/>
    </row>
    <row r="119" spans="1:14" s="7" customFormat="1" x14ac:dyDescent="0.25">
      <c r="A119" s="5"/>
      <c r="D119" s="9"/>
      <c r="E119" s="10"/>
      <c r="G119" s="8"/>
      <c r="J119" s="5"/>
      <c r="K119" s="5"/>
      <c r="L119" s="5"/>
      <c r="N119" s="5"/>
    </row>
    <row r="120" spans="1:14" s="7" customFormat="1" x14ac:dyDescent="0.25">
      <c r="A120" s="5"/>
      <c r="D120" s="9"/>
      <c r="E120" s="10"/>
      <c r="G120" s="8"/>
      <c r="J120" s="5"/>
      <c r="K120" s="5"/>
      <c r="L120" s="5"/>
      <c r="N120" s="5"/>
    </row>
    <row r="121" spans="1:14" s="7" customFormat="1" x14ac:dyDescent="0.25">
      <c r="A121" s="5"/>
      <c r="D121" s="9"/>
      <c r="E121" s="10"/>
      <c r="G121" s="8"/>
      <c r="J121" s="5"/>
      <c r="K121" s="5"/>
      <c r="L121" s="5"/>
      <c r="N121" s="5"/>
    </row>
    <row r="122" spans="1:14" s="7" customFormat="1" x14ac:dyDescent="0.25">
      <c r="A122" s="5"/>
      <c r="D122" s="9"/>
      <c r="E122" s="10"/>
      <c r="G122" s="8"/>
      <c r="J122" s="5"/>
      <c r="K122" s="5"/>
      <c r="L122" s="5"/>
      <c r="N122" s="5"/>
    </row>
    <row r="123" spans="1:14" s="7" customFormat="1" x14ac:dyDescent="0.25">
      <c r="A123" s="5"/>
      <c r="D123" s="9"/>
      <c r="E123" s="10"/>
      <c r="G123" s="8"/>
      <c r="J123" s="5"/>
      <c r="K123" s="5"/>
      <c r="L123" s="5"/>
      <c r="N123" s="5"/>
    </row>
    <row r="124" spans="1:14" s="7" customFormat="1" x14ac:dyDescent="0.25">
      <c r="A124" s="5"/>
      <c r="D124" s="9"/>
      <c r="E124" s="10"/>
      <c r="G124" s="8"/>
      <c r="J124" s="5"/>
      <c r="K124" s="5"/>
      <c r="L124" s="5"/>
      <c r="N124" s="5"/>
    </row>
    <row r="125" spans="1:14" s="7" customFormat="1" x14ac:dyDescent="0.25">
      <c r="A125" s="5"/>
      <c r="D125" s="9"/>
      <c r="E125" s="10"/>
      <c r="G125" s="8"/>
      <c r="J125" s="5"/>
      <c r="K125" s="5"/>
      <c r="L125" s="5"/>
      <c r="N125" s="5"/>
    </row>
    <row r="126" spans="1:14" s="7" customFormat="1" x14ac:dyDescent="0.25">
      <c r="A126" s="5"/>
      <c r="D126" s="9"/>
      <c r="E126" s="10"/>
      <c r="G126" s="8"/>
      <c r="J126" s="5"/>
      <c r="K126" s="5"/>
      <c r="L126" s="5"/>
      <c r="N126" s="5"/>
    </row>
    <row r="127" spans="1:14" s="7" customFormat="1" x14ac:dyDescent="0.25">
      <c r="A127" s="5"/>
      <c r="D127" s="9"/>
      <c r="E127" s="10"/>
      <c r="G127" s="8"/>
      <c r="J127" s="5"/>
      <c r="K127" s="5"/>
      <c r="L127" s="5"/>
      <c r="N127" s="5"/>
    </row>
    <row r="128" spans="1:14" s="7" customFormat="1" x14ac:dyDescent="0.25">
      <c r="A128" s="5"/>
      <c r="D128" s="9"/>
      <c r="E128" s="10"/>
      <c r="G128" s="8"/>
      <c r="J128" s="5"/>
      <c r="K128" s="5"/>
      <c r="L128" s="5"/>
      <c r="N128" s="5"/>
    </row>
    <row r="129" spans="1:14" s="7" customFormat="1" x14ac:dyDescent="0.25">
      <c r="A129" s="5"/>
      <c r="D129" s="9"/>
      <c r="E129" s="10"/>
      <c r="G129" s="8"/>
      <c r="J129" s="5"/>
      <c r="K129" s="5"/>
      <c r="L129" s="5"/>
      <c r="N129" s="5"/>
    </row>
    <row r="130" spans="1:14" s="7" customFormat="1" x14ac:dyDescent="0.25">
      <c r="A130" s="5"/>
      <c r="D130" s="9"/>
      <c r="E130" s="10"/>
      <c r="G130" s="8"/>
      <c r="J130" s="5"/>
      <c r="K130" s="5"/>
      <c r="L130" s="5"/>
      <c r="N130" s="5"/>
    </row>
    <row r="131" spans="1:14" s="7" customFormat="1" x14ac:dyDescent="0.25">
      <c r="A131" s="5"/>
      <c r="D131" s="9"/>
      <c r="E131" s="10"/>
      <c r="G131" s="8"/>
      <c r="J131" s="5"/>
      <c r="K131" s="5"/>
      <c r="L131" s="5"/>
      <c r="N131" s="5"/>
    </row>
    <row r="132" spans="1:14" s="7" customFormat="1" x14ac:dyDescent="0.25">
      <c r="A132" s="5"/>
      <c r="D132" s="9"/>
      <c r="E132" s="10"/>
      <c r="G132" s="8"/>
      <c r="J132" s="5"/>
      <c r="K132" s="5"/>
      <c r="L132" s="5"/>
      <c r="N132" s="5"/>
    </row>
    <row r="133" spans="1:14" s="7" customFormat="1" x14ac:dyDescent="0.25">
      <c r="A133" s="5"/>
      <c r="D133" s="9"/>
      <c r="E133" s="10"/>
      <c r="G133" s="8"/>
      <c r="J133" s="5"/>
      <c r="K133" s="5"/>
      <c r="L133" s="5"/>
      <c r="N133" s="5"/>
    </row>
    <row r="134" spans="1:14" s="7" customFormat="1" x14ac:dyDescent="0.25">
      <c r="A134" s="5"/>
      <c r="D134" s="9"/>
      <c r="E134" s="10"/>
      <c r="G134" s="8"/>
      <c r="J134" s="5"/>
      <c r="K134" s="5"/>
      <c r="L134" s="5"/>
      <c r="N134" s="5"/>
    </row>
    <row r="135" spans="1:14" s="7" customFormat="1" x14ac:dyDescent="0.25">
      <c r="A135" s="5"/>
      <c r="D135" s="9"/>
      <c r="E135" s="10"/>
      <c r="G135" s="8"/>
      <c r="J135" s="5"/>
      <c r="K135" s="5"/>
      <c r="L135" s="5"/>
      <c r="N135" s="5"/>
    </row>
    <row r="136" spans="1:14" s="7" customFormat="1" x14ac:dyDescent="0.25">
      <c r="A136" s="5"/>
      <c r="D136" s="9"/>
      <c r="E136" s="10"/>
      <c r="G136" s="8"/>
      <c r="J136" s="5"/>
      <c r="K136" s="5"/>
      <c r="L136" s="5"/>
      <c r="N136" s="5"/>
    </row>
    <row r="137" spans="1:14" s="7" customFormat="1" x14ac:dyDescent="0.25">
      <c r="A137" s="5"/>
      <c r="D137" s="9"/>
      <c r="E137" s="10"/>
      <c r="G137" s="8"/>
      <c r="J137" s="5"/>
      <c r="K137" s="5"/>
      <c r="L137" s="5"/>
      <c r="N137" s="5"/>
    </row>
    <row r="138" spans="1:14" s="7" customFormat="1" x14ac:dyDescent="0.25">
      <c r="A138" s="5"/>
      <c r="D138" s="9"/>
      <c r="E138" s="10"/>
      <c r="G138" s="8"/>
      <c r="J138" s="5"/>
      <c r="K138" s="5"/>
      <c r="L138" s="5"/>
      <c r="N138" s="5"/>
    </row>
    <row r="139" spans="1:14" s="7" customFormat="1" x14ac:dyDescent="0.25">
      <c r="A139" s="5"/>
      <c r="D139" s="9"/>
      <c r="E139" s="10"/>
      <c r="G139" s="8"/>
      <c r="J139" s="5"/>
      <c r="K139" s="5"/>
      <c r="L139" s="5"/>
      <c r="N139" s="5"/>
    </row>
    <row r="140" spans="1:14" s="7" customFormat="1" x14ac:dyDescent="0.25">
      <c r="A140" s="5"/>
      <c r="D140" s="9"/>
      <c r="E140" s="10"/>
      <c r="G140" s="8"/>
      <c r="J140" s="5"/>
      <c r="K140" s="5"/>
      <c r="L140" s="5"/>
      <c r="N140" s="5"/>
    </row>
    <row r="141" spans="1:14" s="7" customFormat="1" x14ac:dyDescent="0.25">
      <c r="A141" s="5"/>
      <c r="D141" s="9"/>
      <c r="E141" s="10"/>
      <c r="G141" s="8"/>
      <c r="J141" s="5"/>
      <c r="K141" s="5"/>
      <c r="L141" s="5"/>
      <c r="N141" s="5"/>
    </row>
    <row r="142" spans="1:14" s="7" customFormat="1" x14ac:dyDescent="0.25">
      <c r="A142" s="5"/>
      <c r="D142" s="9"/>
      <c r="E142" s="10"/>
      <c r="G142" s="8"/>
      <c r="J142" s="5"/>
      <c r="K142" s="5"/>
      <c r="L142" s="5"/>
      <c r="N142" s="5"/>
    </row>
    <row r="143" spans="1:14" s="7" customFormat="1" x14ac:dyDescent="0.25">
      <c r="A143" s="5"/>
      <c r="D143" s="9"/>
      <c r="E143" s="10"/>
      <c r="G143" s="8"/>
      <c r="J143" s="5"/>
      <c r="K143" s="5"/>
      <c r="L143" s="5"/>
      <c r="N143" s="5"/>
    </row>
    <row r="144" spans="1:14" s="7" customFormat="1" x14ac:dyDescent="0.25">
      <c r="A144" s="5"/>
      <c r="D144" s="9"/>
      <c r="E144" s="10"/>
      <c r="G144" s="8"/>
      <c r="J144" s="5"/>
      <c r="K144" s="5"/>
      <c r="L144" s="5"/>
      <c r="N144" s="5"/>
    </row>
    <row r="145" spans="1:14" s="7" customFormat="1" x14ac:dyDescent="0.25">
      <c r="A145" s="5"/>
      <c r="D145" s="9"/>
      <c r="E145" s="10"/>
      <c r="G145" s="8"/>
      <c r="J145" s="5"/>
      <c r="K145" s="5"/>
      <c r="L145" s="5"/>
      <c r="N145" s="5"/>
    </row>
    <row r="146" spans="1:14" s="7" customFormat="1" x14ac:dyDescent="0.25">
      <c r="A146" s="5"/>
      <c r="D146" s="9"/>
      <c r="E146" s="10"/>
      <c r="G146" s="8"/>
      <c r="J146" s="5"/>
      <c r="K146" s="5"/>
      <c r="L146" s="5"/>
      <c r="N146" s="5"/>
    </row>
    <row r="147" spans="1:14" s="7" customFormat="1" x14ac:dyDescent="0.25">
      <c r="A147" s="5"/>
      <c r="D147" s="9"/>
      <c r="E147" s="10"/>
      <c r="G147" s="8"/>
      <c r="J147" s="5"/>
      <c r="K147" s="5"/>
      <c r="L147" s="5"/>
      <c r="N147" s="5"/>
    </row>
    <row r="148" spans="1:14" s="7" customFormat="1" x14ac:dyDescent="0.25">
      <c r="A148" s="5"/>
      <c r="D148" s="9"/>
      <c r="E148" s="10"/>
      <c r="G148" s="8"/>
      <c r="J148" s="5"/>
      <c r="K148" s="5"/>
      <c r="L148" s="5"/>
      <c r="N148" s="5"/>
    </row>
    <row r="149" spans="1:14" s="7" customFormat="1" x14ac:dyDescent="0.25">
      <c r="A149" s="5"/>
      <c r="D149" s="9"/>
      <c r="E149" s="10"/>
      <c r="G149" s="8"/>
      <c r="J149" s="5"/>
      <c r="K149" s="5"/>
      <c r="L149" s="5"/>
      <c r="N149" s="5"/>
    </row>
    <row r="150" spans="1:14" s="7" customFormat="1" x14ac:dyDescent="0.25">
      <c r="A150" s="5"/>
      <c r="D150" s="9"/>
      <c r="E150" s="10"/>
      <c r="G150" s="8"/>
      <c r="J150" s="5"/>
      <c r="K150" s="5"/>
      <c r="L150" s="5"/>
      <c r="N150" s="5"/>
    </row>
    <row r="151" spans="1:14" s="7" customFormat="1" x14ac:dyDescent="0.25">
      <c r="A151" s="5"/>
      <c r="D151" s="9"/>
      <c r="E151" s="10"/>
      <c r="G151" s="8"/>
      <c r="J151" s="5"/>
      <c r="K151" s="5"/>
      <c r="L151" s="5"/>
      <c r="N151" s="5"/>
    </row>
    <row r="152" spans="1:14" s="7" customFormat="1" x14ac:dyDescent="0.25">
      <c r="A152" s="5"/>
      <c r="D152" s="9"/>
      <c r="E152" s="10"/>
      <c r="G152" s="8"/>
      <c r="J152" s="5"/>
      <c r="K152" s="5"/>
      <c r="L152" s="5"/>
      <c r="N152" s="5"/>
    </row>
    <row r="153" spans="1:14" s="7" customFormat="1" x14ac:dyDescent="0.25">
      <c r="A153" s="5"/>
      <c r="D153" s="9"/>
      <c r="E153" s="10"/>
      <c r="G153" s="8"/>
      <c r="J153" s="5"/>
      <c r="K153" s="5"/>
      <c r="L153" s="5"/>
      <c r="N153" s="5"/>
    </row>
    <row r="154" spans="1:14" s="7" customFormat="1" x14ac:dyDescent="0.25">
      <c r="A154" s="5"/>
      <c r="D154" s="9"/>
      <c r="E154" s="10"/>
      <c r="G154" s="8"/>
      <c r="J154" s="5"/>
      <c r="K154" s="5"/>
      <c r="L154" s="5"/>
      <c r="N154" s="5"/>
    </row>
    <row r="155" spans="1:14" s="7" customFormat="1" x14ac:dyDescent="0.25">
      <c r="A155" s="5"/>
      <c r="D155" s="9"/>
      <c r="E155" s="10"/>
      <c r="G155" s="8"/>
      <c r="J155" s="5"/>
      <c r="K155" s="5"/>
      <c r="L155" s="5"/>
      <c r="N155" s="5"/>
    </row>
    <row r="156" spans="1:14" s="7" customFormat="1" x14ac:dyDescent="0.25">
      <c r="A156" s="5"/>
      <c r="D156" s="9"/>
      <c r="E156" s="10"/>
      <c r="G156" s="8"/>
      <c r="J156" s="5"/>
      <c r="K156" s="5"/>
      <c r="L156" s="5"/>
      <c r="N156" s="5"/>
    </row>
    <row r="157" spans="1:14" s="7" customFormat="1" x14ac:dyDescent="0.25">
      <c r="A157" s="5"/>
      <c r="D157" s="9"/>
      <c r="E157" s="10"/>
      <c r="G157" s="8"/>
      <c r="J157" s="5"/>
      <c r="K157" s="5"/>
      <c r="L157" s="5"/>
      <c r="N157" s="5"/>
    </row>
    <row r="158" spans="1:14" s="7" customFormat="1" x14ac:dyDescent="0.25">
      <c r="A158" s="5"/>
      <c r="D158" s="9"/>
      <c r="E158" s="10"/>
      <c r="G158" s="8"/>
      <c r="J158" s="5"/>
      <c r="K158" s="5"/>
      <c r="L158" s="5"/>
      <c r="N158" s="5"/>
    </row>
    <row r="159" spans="1:14" s="7" customFormat="1" x14ac:dyDescent="0.25">
      <c r="A159" s="5"/>
      <c r="D159" s="9"/>
      <c r="E159" s="10"/>
      <c r="G159" s="8"/>
      <c r="J159" s="5"/>
      <c r="K159" s="5"/>
      <c r="L159" s="5"/>
      <c r="N159" s="5"/>
    </row>
    <row r="160" spans="1:14" s="7" customFormat="1" x14ac:dyDescent="0.25">
      <c r="A160" s="5"/>
      <c r="D160" s="9"/>
      <c r="E160" s="10"/>
      <c r="G160" s="8"/>
      <c r="J160" s="5"/>
      <c r="K160" s="5"/>
      <c r="L160" s="5"/>
      <c r="N160" s="5"/>
    </row>
    <row r="161" spans="1:14" s="7" customFormat="1" x14ac:dyDescent="0.25">
      <c r="A161" s="5"/>
      <c r="D161" s="9"/>
      <c r="E161" s="10"/>
      <c r="G161" s="8"/>
      <c r="J161" s="5"/>
      <c r="K161" s="5"/>
      <c r="L161" s="5"/>
      <c r="N161" s="5"/>
    </row>
    <row r="162" spans="1:14" s="7" customFormat="1" x14ac:dyDescent="0.25">
      <c r="A162" s="5"/>
      <c r="D162" s="9"/>
      <c r="E162" s="10"/>
      <c r="G162" s="8"/>
      <c r="J162" s="5"/>
      <c r="K162" s="5"/>
      <c r="L162" s="5"/>
      <c r="N162" s="5"/>
    </row>
    <row r="163" spans="1:14" s="7" customFormat="1" x14ac:dyDescent="0.25">
      <c r="A163" s="5"/>
      <c r="D163" s="9"/>
      <c r="E163" s="10"/>
      <c r="G163" s="8"/>
      <c r="J163" s="5"/>
      <c r="K163" s="5"/>
      <c r="L163" s="5"/>
      <c r="N163" s="5"/>
    </row>
    <row r="164" spans="1:14" s="7" customFormat="1" x14ac:dyDescent="0.25">
      <c r="A164" s="5"/>
      <c r="D164" s="9"/>
      <c r="E164" s="10"/>
      <c r="G164" s="8"/>
      <c r="J164" s="5"/>
      <c r="K164" s="5"/>
      <c r="L164" s="5"/>
      <c r="N164" s="5"/>
    </row>
    <row r="165" spans="1:14" s="7" customFormat="1" x14ac:dyDescent="0.25">
      <c r="A165" s="5"/>
      <c r="D165" s="9"/>
      <c r="E165" s="10"/>
      <c r="G165" s="8"/>
      <c r="J165" s="5"/>
      <c r="K165" s="5"/>
      <c r="L165" s="5"/>
      <c r="N165" s="5"/>
    </row>
    <row r="166" spans="1:14" s="7" customFormat="1" x14ac:dyDescent="0.25">
      <c r="A166" s="5"/>
      <c r="D166" s="9"/>
      <c r="E166" s="10"/>
      <c r="G166" s="8"/>
      <c r="J166" s="5"/>
      <c r="K166" s="5"/>
      <c r="L166" s="5"/>
      <c r="N166" s="5"/>
    </row>
    <row r="167" spans="1:14" s="7" customFormat="1" x14ac:dyDescent="0.25">
      <c r="A167" s="5"/>
      <c r="D167" s="9"/>
      <c r="E167" s="10"/>
      <c r="G167" s="8"/>
      <c r="J167" s="5"/>
      <c r="K167" s="5"/>
      <c r="L167" s="5"/>
      <c r="N167" s="5"/>
    </row>
    <row r="168" spans="1:14" s="7" customFormat="1" x14ac:dyDescent="0.25">
      <c r="A168" s="5"/>
      <c r="D168" s="9"/>
      <c r="E168" s="10"/>
      <c r="G168" s="8"/>
      <c r="J168" s="5"/>
      <c r="K168" s="5"/>
      <c r="L168" s="5"/>
      <c r="N168" s="5"/>
    </row>
    <row r="169" spans="1:14" s="7" customFormat="1" x14ac:dyDescent="0.25">
      <c r="A169" s="5"/>
      <c r="D169" s="9"/>
      <c r="E169" s="10"/>
      <c r="G169" s="8"/>
      <c r="J169" s="5"/>
      <c r="K169" s="5"/>
      <c r="L169" s="5"/>
      <c r="N169" s="5"/>
    </row>
    <row r="170" spans="1:14" s="7" customFormat="1" x14ac:dyDescent="0.25">
      <c r="A170" s="5"/>
      <c r="D170" s="9"/>
      <c r="E170" s="10"/>
      <c r="G170" s="8"/>
      <c r="J170" s="5"/>
      <c r="K170" s="5"/>
      <c r="L170" s="5"/>
      <c r="N170" s="5"/>
    </row>
    <row r="171" spans="1:14" s="7" customFormat="1" x14ac:dyDescent="0.25">
      <c r="A171" s="5"/>
      <c r="D171" s="9"/>
      <c r="E171" s="10"/>
      <c r="G171" s="8"/>
      <c r="J171" s="5"/>
      <c r="K171" s="5"/>
      <c r="L171" s="5"/>
      <c r="N171" s="5"/>
    </row>
    <row r="172" spans="1:14" s="7" customFormat="1" x14ac:dyDescent="0.25">
      <c r="A172" s="5"/>
      <c r="D172" s="9"/>
      <c r="E172" s="10"/>
      <c r="G172" s="8"/>
      <c r="J172" s="5"/>
      <c r="K172" s="5"/>
      <c r="L172" s="5"/>
      <c r="N172" s="5"/>
    </row>
    <row r="173" spans="1:14" s="7" customFormat="1" x14ac:dyDescent="0.25">
      <c r="A173" s="5"/>
      <c r="D173" s="9"/>
      <c r="E173" s="10"/>
      <c r="G173" s="8"/>
      <c r="J173" s="5"/>
      <c r="K173" s="5"/>
      <c r="L173" s="5"/>
      <c r="N173" s="5"/>
    </row>
    <row r="174" spans="1:14" s="7" customFormat="1" x14ac:dyDescent="0.25">
      <c r="A174" s="5"/>
      <c r="D174" s="9"/>
      <c r="E174" s="10"/>
      <c r="G174" s="8"/>
      <c r="J174" s="5"/>
      <c r="K174" s="5"/>
      <c r="L174" s="5"/>
      <c r="N174" s="5"/>
    </row>
    <row r="175" spans="1:14" s="7" customFormat="1" x14ac:dyDescent="0.25">
      <c r="A175" s="5"/>
      <c r="D175" s="9"/>
      <c r="E175" s="10"/>
      <c r="G175" s="8"/>
      <c r="J175" s="5"/>
      <c r="K175" s="5"/>
      <c r="L175" s="5"/>
      <c r="N175" s="5"/>
    </row>
    <row r="176" spans="1:14" s="7" customFormat="1" x14ac:dyDescent="0.25">
      <c r="A176" s="5"/>
      <c r="D176" s="9"/>
      <c r="E176" s="10"/>
      <c r="G176" s="8"/>
      <c r="J176" s="5"/>
      <c r="K176" s="5"/>
      <c r="L176" s="5"/>
      <c r="N176" s="5"/>
    </row>
    <row r="177" spans="1:14" s="7" customFormat="1" x14ac:dyDescent="0.25">
      <c r="A177" s="5"/>
      <c r="D177" s="9"/>
      <c r="E177" s="10"/>
      <c r="G177" s="8"/>
      <c r="J177" s="5"/>
      <c r="K177" s="5"/>
      <c r="L177" s="5"/>
      <c r="N177" s="5"/>
    </row>
    <row r="178" spans="1:14" s="7" customFormat="1" x14ac:dyDescent="0.25">
      <c r="A178" s="5"/>
      <c r="D178" s="9"/>
      <c r="E178" s="10"/>
      <c r="G178" s="8"/>
      <c r="J178" s="5"/>
      <c r="K178" s="5"/>
      <c r="L178" s="5"/>
      <c r="N178" s="5"/>
    </row>
    <row r="179" spans="1:14" s="7" customFormat="1" x14ac:dyDescent="0.25">
      <c r="A179" s="5"/>
      <c r="D179" s="9"/>
      <c r="E179" s="10"/>
      <c r="G179" s="8"/>
      <c r="J179" s="5"/>
      <c r="K179" s="5"/>
      <c r="L179" s="5"/>
      <c r="N179" s="5"/>
    </row>
    <row r="180" spans="1:14" s="7" customFormat="1" x14ac:dyDescent="0.25">
      <c r="A180" s="5"/>
      <c r="D180" s="9"/>
      <c r="E180" s="10"/>
      <c r="G180" s="8"/>
      <c r="J180" s="5"/>
      <c r="K180" s="5"/>
      <c r="L180" s="5"/>
      <c r="N180" s="5"/>
    </row>
    <row r="181" spans="1:14" s="7" customFormat="1" x14ac:dyDescent="0.25">
      <c r="A181" s="5"/>
      <c r="D181" s="9"/>
      <c r="E181" s="10"/>
      <c r="G181" s="8"/>
      <c r="J181" s="5"/>
      <c r="K181" s="5"/>
      <c r="L181" s="5"/>
      <c r="N181" s="5"/>
    </row>
    <row r="182" spans="1:14" s="7" customFormat="1" x14ac:dyDescent="0.25">
      <c r="A182" s="5"/>
      <c r="D182" s="9"/>
      <c r="E182" s="10"/>
      <c r="G182" s="8"/>
      <c r="J182" s="5"/>
      <c r="K182" s="5"/>
      <c r="L182" s="5"/>
      <c r="N182" s="5"/>
    </row>
    <row r="183" spans="1:14" s="7" customFormat="1" x14ac:dyDescent="0.25">
      <c r="A183" s="5"/>
      <c r="D183" s="9"/>
      <c r="E183" s="10"/>
      <c r="G183" s="8"/>
      <c r="J183" s="5"/>
      <c r="K183" s="5"/>
      <c r="L183" s="5"/>
      <c r="N183" s="5"/>
    </row>
    <row r="184" spans="1:14" s="7" customFormat="1" x14ac:dyDescent="0.25">
      <c r="A184" s="5"/>
      <c r="D184" s="9"/>
      <c r="E184" s="10"/>
      <c r="G184" s="8"/>
      <c r="J184" s="5"/>
      <c r="K184" s="5"/>
      <c r="L184" s="5"/>
      <c r="N184" s="5"/>
    </row>
    <row r="185" spans="1:14" s="7" customFormat="1" x14ac:dyDescent="0.25">
      <c r="A185" s="5"/>
      <c r="D185" s="9"/>
      <c r="E185" s="10"/>
      <c r="G185" s="8"/>
      <c r="J185" s="5"/>
      <c r="K185" s="5"/>
      <c r="L185" s="5"/>
      <c r="N185" s="5"/>
    </row>
    <row r="186" spans="1:14" s="7" customFormat="1" x14ac:dyDescent="0.25">
      <c r="A186" s="5"/>
      <c r="D186" s="9"/>
      <c r="E186" s="10"/>
      <c r="G186" s="8"/>
      <c r="J186" s="5"/>
      <c r="K186" s="5"/>
      <c r="L186" s="5"/>
      <c r="N186" s="5"/>
    </row>
    <row r="187" spans="1:14" s="7" customFormat="1" x14ac:dyDescent="0.25">
      <c r="A187" s="5"/>
      <c r="D187" s="9"/>
      <c r="E187" s="10"/>
      <c r="G187" s="8"/>
      <c r="J187" s="5"/>
      <c r="K187" s="5"/>
      <c r="L187" s="5"/>
      <c r="N187" s="5"/>
    </row>
    <row r="188" spans="1:14" s="7" customFormat="1" x14ac:dyDescent="0.25">
      <c r="A188" s="5"/>
      <c r="D188" s="9"/>
      <c r="E188" s="10"/>
      <c r="G188" s="8"/>
      <c r="J188" s="5"/>
      <c r="K188" s="5"/>
      <c r="L188" s="5"/>
      <c r="N188" s="5"/>
    </row>
    <row r="189" spans="1:14" s="7" customFormat="1" x14ac:dyDescent="0.25">
      <c r="A189" s="5"/>
      <c r="D189" s="9"/>
      <c r="E189" s="10"/>
      <c r="G189" s="8"/>
      <c r="J189" s="5"/>
      <c r="K189" s="5"/>
      <c r="L189" s="5"/>
      <c r="N189" s="5"/>
    </row>
    <row r="190" spans="1:14" s="7" customFormat="1" x14ac:dyDescent="0.25">
      <c r="A190" s="5"/>
      <c r="D190" s="9"/>
      <c r="E190" s="10"/>
      <c r="G190" s="8"/>
      <c r="J190" s="5"/>
      <c r="K190" s="5"/>
      <c r="L190" s="5"/>
      <c r="N190" s="5"/>
    </row>
    <row r="191" spans="1:14" s="7" customFormat="1" x14ac:dyDescent="0.25">
      <c r="A191" s="5"/>
      <c r="D191" s="9"/>
      <c r="E191" s="10"/>
      <c r="G191" s="8"/>
      <c r="J191" s="5"/>
      <c r="K191" s="5"/>
      <c r="L191" s="5"/>
      <c r="N191" s="5"/>
    </row>
    <row r="192" spans="1:14" s="7" customFormat="1" x14ac:dyDescent="0.25">
      <c r="A192" s="5"/>
      <c r="D192" s="9"/>
      <c r="E192" s="10"/>
      <c r="G192" s="8"/>
      <c r="J192" s="5"/>
      <c r="K192" s="5"/>
      <c r="L192" s="5"/>
      <c r="N192" s="5"/>
    </row>
    <row r="193" spans="1:14" s="7" customFormat="1" x14ac:dyDescent="0.25">
      <c r="A193" s="5"/>
      <c r="D193" s="9"/>
      <c r="E193" s="10"/>
      <c r="G193" s="8"/>
      <c r="J193" s="5"/>
      <c r="K193" s="5"/>
      <c r="L193" s="5"/>
      <c r="N193" s="5"/>
    </row>
    <row r="194" spans="1:14" s="7" customFormat="1" x14ac:dyDescent="0.25">
      <c r="A194" s="5"/>
      <c r="D194" s="9"/>
      <c r="E194" s="10"/>
      <c r="G194" s="8"/>
      <c r="J194" s="5"/>
      <c r="K194" s="5"/>
      <c r="L194" s="5"/>
      <c r="N194" s="5"/>
    </row>
    <row r="195" spans="1:14" s="7" customFormat="1" x14ac:dyDescent="0.25">
      <c r="A195" s="5"/>
      <c r="D195" s="9"/>
      <c r="E195" s="10"/>
      <c r="G195" s="8"/>
      <c r="J195" s="5"/>
      <c r="K195" s="5"/>
      <c r="L195" s="5"/>
      <c r="N195" s="5"/>
    </row>
    <row r="196" spans="1:14" s="7" customFormat="1" x14ac:dyDescent="0.25">
      <c r="A196" s="5"/>
      <c r="D196" s="9"/>
      <c r="E196" s="10"/>
      <c r="G196" s="8"/>
      <c r="J196" s="5"/>
      <c r="K196" s="5"/>
      <c r="L196" s="5"/>
      <c r="N196" s="5"/>
    </row>
    <row r="197" spans="1:14" s="7" customFormat="1" x14ac:dyDescent="0.25">
      <c r="A197" s="5"/>
      <c r="D197" s="9"/>
      <c r="E197" s="10"/>
      <c r="G197" s="8"/>
      <c r="J197" s="5"/>
      <c r="K197" s="5"/>
      <c r="L197" s="5"/>
      <c r="N197" s="5"/>
    </row>
    <row r="198" spans="1:14" s="7" customFormat="1" x14ac:dyDescent="0.25">
      <c r="A198" s="5"/>
      <c r="D198" s="9"/>
      <c r="E198" s="10"/>
      <c r="G198" s="8"/>
      <c r="J198" s="5"/>
      <c r="K198" s="5"/>
      <c r="L198" s="5"/>
      <c r="N198" s="5"/>
    </row>
    <row r="199" spans="1:14" s="7" customFormat="1" x14ac:dyDescent="0.25">
      <c r="A199" s="5"/>
      <c r="D199" s="9"/>
      <c r="E199" s="10"/>
      <c r="G199" s="8"/>
      <c r="J199" s="5"/>
      <c r="K199" s="5"/>
      <c r="L199" s="5"/>
      <c r="N199" s="5"/>
    </row>
    <row r="200" spans="1:14" s="7" customFormat="1" x14ac:dyDescent="0.25">
      <c r="A200" s="5"/>
      <c r="D200" s="9"/>
      <c r="E200" s="10"/>
      <c r="G200" s="8"/>
      <c r="J200" s="5"/>
      <c r="K200" s="5"/>
      <c r="L200" s="5"/>
      <c r="N200" s="5"/>
    </row>
    <row r="201" spans="1:14" s="7" customFormat="1" x14ac:dyDescent="0.25">
      <c r="A201" s="5"/>
      <c r="D201" s="9"/>
      <c r="E201" s="10"/>
      <c r="G201" s="8"/>
      <c r="J201" s="5"/>
      <c r="K201" s="5"/>
      <c r="L201" s="5"/>
      <c r="N201" s="5"/>
    </row>
    <row r="202" spans="1:14" s="7" customFormat="1" x14ac:dyDescent="0.25">
      <c r="A202" s="5"/>
      <c r="D202" s="9"/>
      <c r="E202" s="10"/>
      <c r="G202" s="8"/>
      <c r="J202" s="5"/>
      <c r="K202" s="5"/>
      <c r="L202" s="5"/>
      <c r="N202" s="5"/>
    </row>
    <row r="203" spans="1:14" s="7" customFormat="1" x14ac:dyDescent="0.25">
      <c r="A203" s="5"/>
      <c r="D203" s="9"/>
      <c r="E203" s="10"/>
      <c r="G203" s="8"/>
      <c r="J203" s="5"/>
      <c r="K203" s="5"/>
      <c r="L203" s="5"/>
      <c r="N203" s="5"/>
    </row>
    <row r="204" spans="1:14" s="7" customFormat="1" x14ac:dyDescent="0.25">
      <c r="A204" s="5"/>
      <c r="D204" s="9"/>
      <c r="E204" s="10"/>
      <c r="G204" s="8"/>
      <c r="J204" s="5"/>
      <c r="K204" s="5"/>
      <c r="L204" s="5"/>
      <c r="N204" s="5"/>
    </row>
    <row r="205" spans="1:14" s="7" customFormat="1" x14ac:dyDescent="0.25">
      <c r="A205" s="5"/>
      <c r="D205" s="9"/>
      <c r="E205" s="10"/>
      <c r="G205" s="8"/>
      <c r="J205" s="5"/>
      <c r="K205" s="5"/>
      <c r="L205" s="5"/>
      <c r="N205" s="5"/>
    </row>
    <row r="206" spans="1:14" s="7" customFormat="1" x14ac:dyDescent="0.25">
      <c r="A206" s="5"/>
      <c r="D206" s="9"/>
      <c r="E206" s="10"/>
      <c r="G206" s="8"/>
      <c r="J206" s="5"/>
      <c r="K206" s="5"/>
      <c r="L206" s="5"/>
      <c r="N206" s="5"/>
    </row>
    <row r="207" spans="1:14" s="7" customFormat="1" x14ac:dyDescent="0.25">
      <c r="A207" s="5"/>
      <c r="D207" s="9"/>
      <c r="E207" s="10"/>
      <c r="G207" s="8"/>
      <c r="J207" s="5"/>
      <c r="K207" s="5"/>
      <c r="L207" s="5"/>
      <c r="N207" s="5"/>
    </row>
    <row r="208" spans="1:14" s="7" customFormat="1" x14ac:dyDescent="0.25">
      <c r="A208" s="5"/>
      <c r="D208" s="9"/>
      <c r="E208" s="10"/>
      <c r="G208" s="8"/>
      <c r="J208" s="5"/>
      <c r="K208" s="5"/>
      <c r="L208" s="5"/>
      <c r="N208" s="5"/>
    </row>
    <row r="209" spans="1:14" s="7" customFormat="1" x14ac:dyDescent="0.25">
      <c r="A209" s="5"/>
      <c r="D209" s="9"/>
      <c r="E209" s="10"/>
      <c r="G209" s="8"/>
      <c r="J209" s="5"/>
      <c r="K209" s="5"/>
      <c r="L209" s="5"/>
      <c r="N209" s="5"/>
    </row>
    <row r="210" spans="1:14" s="7" customFormat="1" x14ac:dyDescent="0.25">
      <c r="A210" s="5"/>
      <c r="D210" s="9"/>
      <c r="E210" s="10"/>
      <c r="G210" s="8"/>
      <c r="J210" s="5"/>
      <c r="K210" s="5"/>
      <c r="L210" s="5"/>
      <c r="N210" s="5"/>
    </row>
    <row r="211" spans="1:14" s="7" customFormat="1" x14ac:dyDescent="0.25">
      <c r="A211" s="5"/>
      <c r="D211" s="9"/>
      <c r="E211" s="10"/>
      <c r="G211" s="8"/>
      <c r="J211" s="5"/>
      <c r="K211" s="5"/>
      <c r="L211" s="5"/>
      <c r="N211" s="5"/>
    </row>
    <row r="212" spans="1:14" s="7" customFormat="1" x14ac:dyDescent="0.25">
      <c r="A212" s="5"/>
      <c r="D212" s="9"/>
      <c r="E212" s="10"/>
      <c r="G212" s="8"/>
      <c r="J212" s="5"/>
      <c r="K212" s="5"/>
      <c r="L212" s="5"/>
      <c r="N212" s="5"/>
    </row>
    <row r="213" spans="1:14" s="7" customFormat="1" x14ac:dyDescent="0.25">
      <c r="A213" s="5"/>
      <c r="D213" s="9"/>
      <c r="E213" s="10"/>
      <c r="G213" s="8"/>
      <c r="J213" s="5"/>
      <c r="K213" s="5"/>
      <c r="L213" s="5"/>
      <c r="N213" s="5"/>
    </row>
    <row r="214" spans="1:14" s="7" customFormat="1" x14ac:dyDescent="0.25">
      <c r="A214" s="5"/>
      <c r="D214" s="9"/>
      <c r="E214" s="10"/>
      <c r="G214" s="8"/>
      <c r="J214" s="5"/>
      <c r="K214" s="5"/>
      <c r="L214" s="5"/>
      <c r="N214" s="5"/>
    </row>
    <row r="215" spans="1:14" s="7" customFormat="1" x14ac:dyDescent="0.25">
      <c r="A215" s="5"/>
      <c r="D215" s="9"/>
      <c r="E215" s="10"/>
      <c r="G215" s="8"/>
      <c r="J215" s="5"/>
      <c r="K215" s="5"/>
      <c r="L215" s="5"/>
      <c r="N215" s="5"/>
    </row>
    <row r="216" spans="1:14" s="7" customFormat="1" x14ac:dyDescent="0.25">
      <c r="A216" s="5"/>
      <c r="D216" s="9"/>
      <c r="E216" s="10"/>
      <c r="G216" s="8"/>
      <c r="J216" s="5"/>
      <c r="K216" s="5"/>
      <c r="L216" s="5"/>
      <c r="N216" s="5"/>
    </row>
    <row r="217" spans="1:14" s="7" customFormat="1" x14ac:dyDescent="0.25">
      <c r="A217" s="5"/>
      <c r="D217" s="9"/>
      <c r="E217" s="10"/>
      <c r="G217" s="8"/>
      <c r="J217" s="5"/>
      <c r="K217" s="5"/>
      <c r="L217" s="5"/>
      <c r="N217" s="5"/>
    </row>
    <row r="218" spans="1:14" s="7" customFormat="1" x14ac:dyDescent="0.25">
      <c r="A218" s="5"/>
      <c r="D218" s="9"/>
      <c r="E218" s="10"/>
      <c r="G218" s="8"/>
      <c r="J218" s="5"/>
      <c r="K218" s="5"/>
      <c r="L218" s="5"/>
      <c r="N218" s="5"/>
    </row>
    <row r="219" spans="1:14" s="7" customFormat="1" x14ac:dyDescent="0.25">
      <c r="A219" s="5"/>
      <c r="D219" s="9"/>
      <c r="E219" s="10"/>
      <c r="G219" s="8"/>
      <c r="J219" s="5"/>
      <c r="K219" s="5"/>
      <c r="L219" s="5"/>
      <c r="N219" s="5"/>
    </row>
    <row r="220" spans="1:14" s="7" customFormat="1" x14ac:dyDescent="0.25">
      <c r="A220" s="5"/>
      <c r="D220" s="9"/>
      <c r="E220" s="10"/>
      <c r="G220" s="8"/>
      <c r="J220" s="5"/>
      <c r="K220" s="5"/>
      <c r="L220" s="5"/>
      <c r="N220" s="5"/>
    </row>
    <row r="221" spans="1:14" s="7" customFormat="1" x14ac:dyDescent="0.25">
      <c r="A221" s="5"/>
      <c r="D221" s="9"/>
      <c r="E221" s="10"/>
      <c r="G221" s="8"/>
      <c r="J221" s="5"/>
      <c r="K221" s="5"/>
      <c r="L221" s="5"/>
      <c r="N221" s="5"/>
    </row>
    <row r="222" spans="1:14" s="7" customFormat="1" x14ac:dyDescent="0.25">
      <c r="A222" s="5"/>
      <c r="D222" s="9"/>
      <c r="E222" s="10"/>
      <c r="G222" s="8"/>
      <c r="J222" s="5"/>
      <c r="K222" s="5"/>
      <c r="L222" s="5"/>
      <c r="N222" s="5"/>
    </row>
    <row r="223" spans="1:14" s="7" customFormat="1" x14ac:dyDescent="0.25">
      <c r="A223" s="5"/>
      <c r="D223" s="9"/>
      <c r="E223" s="10"/>
      <c r="G223" s="8"/>
      <c r="J223" s="5"/>
      <c r="K223" s="5"/>
      <c r="L223" s="5"/>
      <c r="N223" s="5"/>
    </row>
    <row r="224" spans="1:14" s="7" customFormat="1" x14ac:dyDescent="0.25">
      <c r="A224" s="5"/>
      <c r="D224" s="9"/>
      <c r="E224" s="10"/>
      <c r="G224" s="8"/>
      <c r="J224" s="5"/>
      <c r="K224" s="5"/>
      <c r="L224" s="5"/>
      <c r="N224" s="5"/>
    </row>
    <row r="225" spans="1:14" s="7" customFormat="1" x14ac:dyDescent="0.25">
      <c r="A225" s="5"/>
      <c r="D225" s="9"/>
      <c r="E225" s="10"/>
      <c r="G225" s="8"/>
      <c r="J225" s="5"/>
      <c r="K225" s="5"/>
      <c r="L225" s="5"/>
      <c r="N225" s="5"/>
    </row>
    <row r="226" spans="1:14" s="7" customFormat="1" x14ac:dyDescent="0.25">
      <c r="A226" s="5"/>
      <c r="D226" s="9"/>
      <c r="E226" s="10"/>
      <c r="G226" s="8"/>
      <c r="J226" s="5"/>
      <c r="K226" s="5"/>
      <c r="L226" s="5"/>
      <c r="N226" s="5"/>
    </row>
    <row r="227" spans="1:14" s="7" customFormat="1" x14ac:dyDescent="0.25">
      <c r="A227" s="5"/>
      <c r="D227" s="9"/>
      <c r="E227" s="10"/>
      <c r="G227" s="8"/>
      <c r="J227" s="5"/>
      <c r="K227" s="5"/>
      <c r="L227" s="5"/>
      <c r="N227" s="5"/>
    </row>
    <row r="228" spans="1:14" s="7" customFormat="1" x14ac:dyDescent="0.25">
      <c r="A228" s="5"/>
      <c r="D228" s="9"/>
      <c r="E228" s="10"/>
      <c r="G228" s="8"/>
      <c r="J228" s="5"/>
      <c r="K228" s="5"/>
      <c r="L228" s="5"/>
      <c r="N228" s="5"/>
    </row>
    <row r="229" spans="1:14" s="7" customFormat="1" x14ac:dyDescent="0.25">
      <c r="A229" s="5"/>
      <c r="D229" s="9"/>
      <c r="E229" s="10"/>
      <c r="G229" s="8"/>
      <c r="J229" s="5"/>
      <c r="K229" s="5"/>
      <c r="L229" s="5"/>
      <c r="N229" s="5"/>
    </row>
    <row r="230" spans="1:14" s="7" customFormat="1" x14ac:dyDescent="0.25">
      <c r="A230" s="5"/>
      <c r="D230" s="9"/>
      <c r="E230" s="10"/>
      <c r="G230" s="8"/>
      <c r="J230" s="5"/>
      <c r="K230" s="5"/>
      <c r="L230" s="5"/>
      <c r="N230" s="5"/>
    </row>
    <row r="231" spans="1:14" s="7" customFormat="1" x14ac:dyDescent="0.25">
      <c r="A231" s="5"/>
      <c r="D231" s="9"/>
      <c r="E231" s="10"/>
      <c r="G231" s="8"/>
      <c r="J231" s="5"/>
      <c r="K231" s="5"/>
      <c r="L231" s="5"/>
      <c r="N231" s="5"/>
    </row>
    <row r="232" spans="1:14" s="7" customFormat="1" x14ac:dyDescent="0.25">
      <c r="A232" s="5"/>
      <c r="D232" s="9"/>
      <c r="E232" s="10"/>
      <c r="G232" s="8"/>
      <c r="J232" s="5"/>
      <c r="K232" s="5"/>
      <c r="L232" s="5"/>
      <c r="N232" s="5"/>
    </row>
    <row r="233" spans="1:14" s="7" customFormat="1" x14ac:dyDescent="0.25">
      <c r="A233" s="5"/>
      <c r="D233" s="9"/>
      <c r="E233" s="10"/>
      <c r="G233" s="8"/>
      <c r="J233" s="5"/>
      <c r="K233" s="5"/>
      <c r="L233" s="5"/>
      <c r="N233" s="5"/>
    </row>
    <row r="234" spans="1:14" s="7" customFormat="1" x14ac:dyDescent="0.25">
      <c r="A234" s="5"/>
      <c r="D234" s="9"/>
      <c r="E234" s="10"/>
      <c r="G234" s="8"/>
      <c r="J234" s="5"/>
      <c r="K234" s="5"/>
      <c r="L234" s="5"/>
      <c r="N234" s="5"/>
    </row>
    <row r="235" spans="1:14" s="7" customFormat="1" x14ac:dyDescent="0.25">
      <c r="A235" s="5"/>
      <c r="D235" s="9"/>
      <c r="E235" s="10"/>
      <c r="G235" s="8"/>
      <c r="J235" s="5"/>
      <c r="K235" s="5"/>
      <c r="L235" s="5"/>
      <c r="N235" s="5"/>
    </row>
    <row r="236" spans="1:14" s="7" customFormat="1" x14ac:dyDescent="0.25">
      <c r="A236" s="5"/>
      <c r="D236" s="9"/>
      <c r="E236" s="10"/>
      <c r="G236" s="8"/>
      <c r="J236" s="5"/>
      <c r="K236" s="5"/>
      <c r="L236" s="5"/>
      <c r="N236" s="5"/>
    </row>
    <row r="237" spans="1:14" s="7" customFormat="1" x14ac:dyDescent="0.25">
      <c r="A237" s="5"/>
      <c r="D237" s="9"/>
      <c r="E237" s="10"/>
      <c r="G237" s="8"/>
      <c r="J237" s="5"/>
      <c r="K237" s="5"/>
      <c r="L237" s="5"/>
      <c r="N237" s="5"/>
    </row>
    <row r="238" spans="1:14" s="7" customFormat="1" x14ac:dyDescent="0.25">
      <c r="A238" s="5"/>
      <c r="D238" s="9"/>
      <c r="E238" s="10"/>
      <c r="G238" s="8"/>
      <c r="J238" s="5"/>
      <c r="K238" s="5"/>
      <c r="L238" s="5"/>
      <c r="N238" s="5"/>
    </row>
    <row r="239" spans="1:14" s="7" customFormat="1" x14ac:dyDescent="0.25">
      <c r="A239" s="5"/>
      <c r="D239" s="9"/>
      <c r="E239" s="10"/>
      <c r="G239" s="8"/>
      <c r="J239" s="5"/>
      <c r="K239" s="5"/>
      <c r="L239" s="5"/>
      <c r="N239" s="5"/>
    </row>
    <row r="240" spans="1:14" s="7" customFormat="1" x14ac:dyDescent="0.25">
      <c r="A240" s="5"/>
      <c r="D240" s="9"/>
      <c r="E240" s="10"/>
      <c r="G240" s="8"/>
      <c r="J240" s="5"/>
      <c r="K240" s="5"/>
      <c r="L240" s="5"/>
      <c r="N240" s="5"/>
    </row>
    <row r="241" spans="1:14" s="7" customFormat="1" x14ac:dyDescent="0.25">
      <c r="A241" s="5"/>
      <c r="D241" s="9"/>
      <c r="E241" s="10"/>
      <c r="G241" s="8"/>
      <c r="J241" s="5"/>
      <c r="K241" s="5"/>
      <c r="L241" s="5"/>
      <c r="N241" s="5"/>
    </row>
    <row r="242" spans="1:14" s="7" customFormat="1" x14ac:dyDescent="0.25">
      <c r="A242" s="5"/>
      <c r="D242" s="9"/>
      <c r="E242" s="10"/>
      <c r="G242" s="8"/>
      <c r="J242" s="5"/>
      <c r="K242" s="5"/>
      <c r="L242" s="5"/>
      <c r="N242" s="5"/>
    </row>
    <row r="243" spans="1:14" s="7" customFormat="1" x14ac:dyDescent="0.25">
      <c r="A243" s="5"/>
      <c r="D243" s="9"/>
      <c r="E243" s="10"/>
      <c r="G243" s="8"/>
      <c r="J243" s="5"/>
      <c r="K243" s="5"/>
      <c r="L243" s="5"/>
      <c r="N243" s="5"/>
    </row>
    <row r="244" spans="1:14" s="7" customFormat="1" x14ac:dyDescent="0.25">
      <c r="A244" s="5"/>
      <c r="D244" s="9"/>
      <c r="E244" s="10"/>
      <c r="G244" s="8"/>
      <c r="J244" s="5"/>
      <c r="K244" s="5"/>
      <c r="L244" s="5"/>
      <c r="N244" s="5"/>
    </row>
    <row r="245" spans="1:14" s="7" customFormat="1" x14ac:dyDescent="0.25">
      <c r="A245" s="5"/>
      <c r="D245" s="9"/>
      <c r="E245" s="10"/>
      <c r="G245" s="8"/>
      <c r="J245" s="5"/>
      <c r="K245" s="5"/>
      <c r="L245" s="5"/>
      <c r="N245" s="5"/>
    </row>
    <row r="246" spans="1:14" s="7" customFormat="1" x14ac:dyDescent="0.25">
      <c r="A246" s="5"/>
      <c r="D246" s="9"/>
      <c r="E246" s="10"/>
      <c r="G246" s="8"/>
      <c r="J246" s="5"/>
      <c r="K246" s="5"/>
      <c r="L246" s="5"/>
      <c r="N246" s="5"/>
    </row>
    <row r="247" spans="1:14" s="7" customFormat="1" x14ac:dyDescent="0.25">
      <c r="A247" s="5"/>
      <c r="D247" s="9"/>
      <c r="E247" s="10"/>
      <c r="G247" s="8"/>
      <c r="J247" s="5"/>
      <c r="K247" s="5"/>
      <c r="L247" s="5"/>
      <c r="N247" s="5"/>
    </row>
    <row r="248" spans="1:14" s="7" customFormat="1" x14ac:dyDescent="0.25">
      <c r="A248" s="5"/>
      <c r="D248" s="9"/>
      <c r="E248" s="10"/>
      <c r="G248" s="8"/>
      <c r="J248" s="5"/>
      <c r="K248" s="5"/>
      <c r="L248" s="5"/>
      <c r="N248" s="5"/>
    </row>
    <row r="249" spans="1:14" s="7" customFormat="1" x14ac:dyDescent="0.25">
      <c r="A249" s="5"/>
      <c r="D249" s="9"/>
      <c r="E249" s="10"/>
      <c r="G249" s="8"/>
      <c r="J249" s="5"/>
      <c r="K249" s="5"/>
      <c r="L249" s="5"/>
      <c r="N249" s="5"/>
    </row>
    <row r="250" spans="1:14" s="7" customFormat="1" x14ac:dyDescent="0.25">
      <c r="A250" s="5"/>
      <c r="D250" s="9"/>
      <c r="E250" s="10"/>
      <c r="G250" s="8"/>
      <c r="J250" s="5"/>
      <c r="K250" s="5"/>
      <c r="L250" s="5"/>
      <c r="N250" s="5"/>
    </row>
    <row r="251" spans="1:14" s="7" customFormat="1" x14ac:dyDescent="0.25">
      <c r="A251" s="5"/>
      <c r="D251" s="9"/>
      <c r="E251" s="10"/>
      <c r="G251" s="8"/>
      <c r="J251" s="5"/>
      <c r="K251" s="5"/>
      <c r="L251" s="5"/>
      <c r="N251" s="5"/>
    </row>
    <row r="252" spans="1:14" s="7" customFormat="1" x14ac:dyDescent="0.25">
      <c r="A252" s="5"/>
      <c r="D252" s="9"/>
      <c r="E252" s="10"/>
      <c r="G252" s="8"/>
      <c r="J252" s="5"/>
      <c r="K252" s="5"/>
      <c r="L252" s="5"/>
      <c r="N252" s="5"/>
    </row>
    <row r="253" spans="1:14" s="7" customFormat="1" x14ac:dyDescent="0.25">
      <c r="A253" s="5"/>
      <c r="D253" s="9"/>
      <c r="E253" s="10"/>
      <c r="G253" s="8"/>
      <c r="J253" s="5"/>
      <c r="K253" s="5"/>
      <c r="L253" s="5"/>
      <c r="N253" s="5"/>
    </row>
    <row r="254" spans="1:14" s="7" customFormat="1" x14ac:dyDescent="0.25">
      <c r="A254" s="5"/>
      <c r="D254" s="9"/>
      <c r="E254" s="10"/>
      <c r="G254" s="8"/>
      <c r="J254" s="5"/>
      <c r="K254" s="5"/>
      <c r="L254" s="5"/>
      <c r="N254" s="5"/>
    </row>
    <row r="255" spans="1:14" s="7" customFormat="1" x14ac:dyDescent="0.25">
      <c r="A255" s="5"/>
      <c r="D255" s="9"/>
      <c r="E255" s="10"/>
      <c r="G255" s="8"/>
      <c r="J255" s="5"/>
      <c r="K255" s="5"/>
      <c r="L255" s="5"/>
      <c r="N255" s="5"/>
    </row>
    <row r="256" spans="1:14" s="7" customFormat="1" x14ac:dyDescent="0.25">
      <c r="A256" s="5"/>
      <c r="D256" s="9"/>
      <c r="E256" s="10"/>
      <c r="G256" s="8"/>
      <c r="J256" s="5"/>
      <c r="K256" s="5"/>
      <c r="L256" s="5"/>
      <c r="N256" s="5"/>
    </row>
    <row r="257" spans="1:14" s="7" customFormat="1" x14ac:dyDescent="0.25">
      <c r="A257" s="5"/>
      <c r="D257" s="9"/>
      <c r="E257" s="10"/>
      <c r="G257" s="8"/>
      <c r="J257" s="5"/>
      <c r="K257" s="5"/>
      <c r="L257" s="5"/>
      <c r="N257" s="5"/>
    </row>
    <row r="258" spans="1:14" s="7" customFormat="1" x14ac:dyDescent="0.25">
      <c r="A258" s="5"/>
      <c r="D258" s="9"/>
      <c r="E258" s="10"/>
      <c r="G258" s="8"/>
      <c r="J258" s="5"/>
      <c r="K258" s="5"/>
      <c r="L258" s="5"/>
      <c r="N258" s="5"/>
    </row>
    <row r="259" spans="1:14" s="7" customFormat="1" x14ac:dyDescent="0.25">
      <c r="A259" s="5"/>
      <c r="D259" s="9"/>
      <c r="E259" s="10"/>
      <c r="G259" s="8"/>
      <c r="J259" s="5"/>
      <c r="K259" s="5"/>
      <c r="L259" s="5"/>
      <c r="N259" s="5"/>
    </row>
    <row r="260" spans="1:14" s="7" customFormat="1" x14ac:dyDescent="0.25">
      <c r="A260" s="5"/>
      <c r="D260" s="9"/>
      <c r="E260" s="10"/>
      <c r="G260" s="8"/>
      <c r="J260" s="5"/>
      <c r="K260" s="5"/>
      <c r="L260" s="5"/>
      <c r="N260" s="5"/>
    </row>
    <row r="261" spans="1:14" s="7" customFormat="1" x14ac:dyDescent="0.25">
      <c r="A261" s="5"/>
      <c r="D261" s="9"/>
      <c r="E261" s="10"/>
      <c r="G261" s="8"/>
      <c r="J261" s="5"/>
      <c r="K261" s="5"/>
      <c r="L261" s="5"/>
      <c r="N261" s="5"/>
    </row>
    <row r="262" spans="1:14" s="7" customFormat="1" x14ac:dyDescent="0.25">
      <c r="A262" s="5"/>
      <c r="D262" s="9"/>
      <c r="E262" s="10"/>
      <c r="G262" s="8"/>
      <c r="J262" s="5"/>
      <c r="K262" s="5"/>
      <c r="L262" s="5"/>
      <c r="N262" s="5"/>
    </row>
    <row r="263" spans="1:14" s="7" customFormat="1" x14ac:dyDescent="0.25">
      <c r="A263" s="5"/>
      <c r="D263" s="9"/>
      <c r="E263" s="10"/>
      <c r="G263" s="8"/>
      <c r="J263" s="5"/>
      <c r="K263" s="5"/>
      <c r="L263" s="5"/>
      <c r="N263" s="5"/>
    </row>
    <row r="264" spans="1:14" s="7" customFormat="1" x14ac:dyDescent="0.25">
      <c r="A264" s="5"/>
      <c r="D264" s="9"/>
      <c r="E264" s="10"/>
      <c r="G264" s="8"/>
      <c r="J264" s="5"/>
      <c r="K264" s="5"/>
      <c r="L264" s="5"/>
      <c r="N264" s="5"/>
    </row>
    <row r="265" spans="1:14" s="7" customFormat="1" x14ac:dyDescent="0.25">
      <c r="A265" s="5"/>
      <c r="D265" s="9"/>
      <c r="E265" s="10"/>
      <c r="G265" s="8"/>
      <c r="J265" s="5"/>
      <c r="K265" s="5"/>
      <c r="L265" s="5"/>
      <c r="N265" s="5"/>
    </row>
    <row r="266" spans="1:14" s="7" customFormat="1" x14ac:dyDescent="0.25">
      <c r="A266" s="5"/>
      <c r="D266" s="9"/>
      <c r="E266" s="10"/>
      <c r="G266" s="8"/>
      <c r="J266" s="5"/>
      <c r="K266" s="5"/>
      <c r="L266" s="5"/>
      <c r="N266" s="5"/>
    </row>
    <row r="267" spans="1:14" s="7" customFormat="1" x14ac:dyDescent="0.25">
      <c r="A267" s="5"/>
      <c r="D267" s="9"/>
      <c r="E267" s="10"/>
      <c r="G267" s="8"/>
      <c r="J267" s="5"/>
      <c r="K267" s="5"/>
      <c r="L267" s="5"/>
      <c r="N267" s="5"/>
    </row>
    <row r="268" spans="1:14" s="7" customFormat="1" x14ac:dyDescent="0.25">
      <c r="A268" s="5"/>
      <c r="D268" s="9"/>
      <c r="E268" s="10"/>
      <c r="G268" s="8"/>
      <c r="J268" s="5"/>
      <c r="K268" s="5"/>
      <c r="L268" s="5"/>
      <c r="N268" s="5"/>
    </row>
    <row r="269" spans="1:14" s="7" customFormat="1" x14ac:dyDescent="0.25">
      <c r="A269" s="5"/>
      <c r="D269" s="9"/>
      <c r="E269" s="10"/>
      <c r="G269" s="8"/>
      <c r="J269" s="5"/>
      <c r="K269" s="5"/>
      <c r="L269" s="5"/>
      <c r="N269" s="5"/>
    </row>
    <row r="270" spans="1:14" s="7" customFormat="1" x14ac:dyDescent="0.25">
      <c r="A270" s="5"/>
      <c r="D270" s="9"/>
      <c r="E270" s="10"/>
      <c r="G270" s="8"/>
      <c r="J270" s="5"/>
      <c r="K270" s="5"/>
      <c r="L270" s="5"/>
      <c r="N270" s="5"/>
    </row>
    <row r="271" spans="1:14" s="7" customFormat="1" x14ac:dyDescent="0.25">
      <c r="A271" s="5"/>
      <c r="D271" s="9"/>
      <c r="E271" s="10"/>
      <c r="G271" s="8"/>
      <c r="J271" s="5"/>
      <c r="K271" s="5"/>
      <c r="L271" s="5"/>
      <c r="N271" s="5"/>
    </row>
    <row r="272" spans="1:14" s="7" customFormat="1" x14ac:dyDescent="0.25">
      <c r="A272" s="5"/>
      <c r="D272" s="9"/>
      <c r="E272" s="10"/>
      <c r="G272" s="8"/>
      <c r="J272" s="5"/>
      <c r="K272" s="5"/>
      <c r="L272" s="5"/>
      <c r="N272" s="5"/>
    </row>
    <row r="273" spans="1:14" s="7" customFormat="1" x14ac:dyDescent="0.25">
      <c r="A273" s="5"/>
      <c r="D273" s="9"/>
      <c r="E273" s="10"/>
      <c r="G273" s="8"/>
      <c r="J273" s="5"/>
      <c r="K273" s="5"/>
      <c r="L273" s="5"/>
      <c r="N273" s="5"/>
    </row>
    <row r="274" spans="1:14" s="7" customFormat="1" x14ac:dyDescent="0.25">
      <c r="A274" s="5"/>
      <c r="D274" s="9"/>
      <c r="E274" s="10"/>
      <c r="G274" s="8"/>
      <c r="J274" s="5"/>
      <c r="K274" s="5"/>
      <c r="L274" s="5"/>
      <c r="N274" s="5"/>
    </row>
    <row r="275" spans="1:14" s="7" customFormat="1" x14ac:dyDescent="0.25">
      <c r="A275" s="5"/>
      <c r="D275" s="9"/>
      <c r="E275" s="10"/>
      <c r="G275" s="8"/>
      <c r="J275" s="5"/>
      <c r="K275" s="5"/>
      <c r="L275" s="5"/>
      <c r="N275" s="5"/>
    </row>
    <row r="276" spans="1:14" s="7" customFormat="1" x14ac:dyDescent="0.25">
      <c r="A276" s="5"/>
      <c r="D276" s="9"/>
      <c r="E276" s="10"/>
      <c r="G276" s="8"/>
      <c r="J276" s="5"/>
      <c r="K276" s="5"/>
      <c r="L276" s="5"/>
      <c r="N276" s="5"/>
    </row>
    <row r="277" spans="1:14" s="7" customFormat="1" x14ac:dyDescent="0.25">
      <c r="A277" s="5"/>
      <c r="D277" s="9"/>
      <c r="E277" s="10"/>
      <c r="G277" s="8"/>
      <c r="J277" s="5"/>
      <c r="K277" s="5"/>
      <c r="L277" s="5"/>
      <c r="N277" s="5"/>
    </row>
    <row r="278" spans="1:14" s="7" customFormat="1" x14ac:dyDescent="0.25">
      <c r="A278" s="5"/>
      <c r="D278" s="9"/>
      <c r="E278" s="10"/>
      <c r="G278" s="8"/>
      <c r="J278" s="5"/>
      <c r="K278" s="5"/>
      <c r="L278" s="5"/>
      <c r="N278" s="5"/>
    </row>
    <row r="279" spans="1:14" s="7" customFormat="1" x14ac:dyDescent="0.25">
      <c r="A279" s="5"/>
      <c r="D279" s="9"/>
      <c r="E279" s="10"/>
      <c r="G279" s="8"/>
      <c r="J279" s="5"/>
      <c r="K279" s="5"/>
      <c r="L279" s="5"/>
      <c r="N279" s="5"/>
    </row>
    <row r="280" spans="1:14" s="7" customFormat="1" x14ac:dyDescent="0.25">
      <c r="A280" s="5"/>
      <c r="D280" s="9"/>
      <c r="E280" s="10"/>
      <c r="G280" s="8"/>
      <c r="J280" s="5"/>
      <c r="K280" s="5"/>
      <c r="L280" s="5"/>
      <c r="N280" s="5"/>
    </row>
    <row r="281" spans="1:14" s="7" customFormat="1" x14ac:dyDescent="0.25">
      <c r="A281" s="5"/>
      <c r="D281" s="9"/>
      <c r="E281" s="10"/>
      <c r="G281" s="8"/>
      <c r="J281" s="5"/>
      <c r="K281" s="5"/>
      <c r="L281" s="5"/>
      <c r="N281" s="5"/>
    </row>
    <row r="282" spans="1:14" s="7" customFormat="1" x14ac:dyDescent="0.25">
      <c r="A282" s="5"/>
      <c r="D282" s="9"/>
      <c r="E282" s="10"/>
      <c r="G282" s="8"/>
      <c r="J282" s="5"/>
      <c r="K282" s="5"/>
      <c r="L282" s="5"/>
      <c r="N282" s="5"/>
    </row>
    <row r="283" spans="1:14" s="7" customFormat="1" x14ac:dyDescent="0.25">
      <c r="A283" s="5"/>
      <c r="D283" s="9"/>
      <c r="E283" s="10"/>
      <c r="G283" s="8"/>
      <c r="J283" s="5"/>
      <c r="K283" s="5"/>
      <c r="L283" s="5"/>
      <c r="N283" s="5"/>
    </row>
    <row r="284" spans="1:14" s="7" customFormat="1" x14ac:dyDescent="0.25">
      <c r="A284" s="5"/>
      <c r="D284" s="9"/>
      <c r="E284" s="10"/>
      <c r="G284" s="8"/>
      <c r="J284" s="5"/>
      <c r="K284" s="5"/>
      <c r="L284" s="5"/>
      <c r="N284" s="5"/>
    </row>
    <row r="285" spans="1:14" s="7" customFormat="1" x14ac:dyDescent="0.25">
      <c r="A285" s="5"/>
      <c r="D285" s="9"/>
      <c r="E285" s="10"/>
      <c r="G285" s="8"/>
      <c r="J285" s="5"/>
      <c r="K285" s="5"/>
      <c r="L285" s="5"/>
      <c r="N285" s="5"/>
    </row>
    <row r="286" spans="1:14" s="7" customFormat="1" x14ac:dyDescent="0.25">
      <c r="A286" s="5"/>
      <c r="D286" s="9"/>
      <c r="E286" s="10"/>
      <c r="G286" s="8"/>
      <c r="J286" s="5"/>
      <c r="K286" s="5"/>
      <c r="L286" s="5"/>
      <c r="N286" s="5"/>
    </row>
    <row r="287" spans="1:14" s="7" customFormat="1" x14ac:dyDescent="0.25">
      <c r="A287" s="5"/>
      <c r="D287" s="9"/>
      <c r="E287" s="10"/>
      <c r="G287" s="8"/>
      <c r="J287" s="5"/>
      <c r="K287" s="5"/>
      <c r="L287" s="5"/>
      <c r="N287" s="5"/>
    </row>
    <row r="288" spans="1:14" s="7" customFormat="1" x14ac:dyDescent="0.25">
      <c r="A288" s="5"/>
      <c r="D288" s="9"/>
      <c r="E288" s="10"/>
      <c r="G288" s="8"/>
      <c r="J288" s="5"/>
      <c r="K288" s="5"/>
      <c r="L288" s="5"/>
      <c r="N288" s="5"/>
    </row>
    <row r="289" spans="1:14" s="7" customFormat="1" x14ac:dyDescent="0.25">
      <c r="A289" s="5"/>
      <c r="D289" s="9"/>
      <c r="E289" s="10"/>
      <c r="G289" s="8"/>
      <c r="J289" s="5"/>
      <c r="K289" s="5"/>
      <c r="L289" s="5"/>
      <c r="N289" s="5"/>
    </row>
    <row r="290" spans="1:14" s="7" customFormat="1" x14ac:dyDescent="0.25">
      <c r="A290" s="5"/>
      <c r="D290" s="9"/>
      <c r="E290" s="10"/>
      <c r="G290" s="8"/>
      <c r="J290" s="5"/>
      <c r="K290" s="5"/>
      <c r="L290" s="5"/>
      <c r="N290" s="5"/>
    </row>
    <row r="291" spans="1:14" s="7" customFormat="1" x14ac:dyDescent="0.25">
      <c r="A291" s="5"/>
      <c r="D291" s="9"/>
      <c r="E291" s="10"/>
      <c r="G291" s="8"/>
      <c r="J291" s="5"/>
      <c r="K291" s="5"/>
      <c r="L291" s="5"/>
      <c r="N291" s="5"/>
    </row>
    <row r="292" spans="1:14" s="7" customFormat="1" x14ac:dyDescent="0.25">
      <c r="A292" s="5"/>
      <c r="D292" s="9"/>
      <c r="E292" s="10"/>
      <c r="G292" s="8"/>
      <c r="J292" s="5"/>
      <c r="K292" s="5"/>
      <c r="L292" s="5"/>
      <c r="N292" s="5"/>
    </row>
    <row r="293" spans="1:14" s="7" customFormat="1" x14ac:dyDescent="0.25">
      <c r="A293" s="5"/>
      <c r="D293" s="9"/>
      <c r="E293" s="10"/>
      <c r="G293" s="8"/>
      <c r="J293" s="5"/>
      <c r="K293" s="5"/>
      <c r="L293" s="5"/>
      <c r="N293" s="5"/>
    </row>
    <row r="294" spans="1:14" s="7" customFormat="1" x14ac:dyDescent="0.25">
      <c r="A294" s="5"/>
      <c r="D294" s="9"/>
      <c r="E294" s="10"/>
      <c r="G294" s="8"/>
      <c r="J294" s="5"/>
      <c r="K294" s="5"/>
      <c r="L294" s="5"/>
      <c r="N294" s="5"/>
    </row>
    <row r="295" spans="1:14" s="7" customFormat="1" x14ac:dyDescent="0.25">
      <c r="A295" s="5"/>
      <c r="D295" s="9"/>
      <c r="E295" s="10"/>
      <c r="G295" s="8"/>
      <c r="J295" s="5"/>
      <c r="K295" s="5"/>
      <c r="L295" s="5"/>
      <c r="N295" s="5"/>
    </row>
    <row r="296" spans="1:14" s="7" customFormat="1" x14ac:dyDescent="0.25">
      <c r="A296" s="5"/>
      <c r="D296" s="9"/>
      <c r="E296" s="10"/>
      <c r="G296" s="8"/>
      <c r="J296" s="5"/>
      <c r="K296" s="5"/>
      <c r="L296" s="5"/>
      <c r="N296" s="5"/>
    </row>
    <row r="297" spans="1:14" s="7" customFormat="1" x14ac:dyDescent="0.25">
      <c r="A297" s="5"/>
      <c r="D297" s="9"/>
      <c r="E297" s="10"/>
      <c r="G297" s="8"/>
      <c r="J297" s="5"/>
      <c r="K297" s="5"/>
      <c r="L297" s="5"/>
      <c r="N297" s="5"/>
    </row>
    <row r="298" spans="1:14" s="7" customFormat="1" x14ac:dyDescent="0.25">
      <c r="A298" s="5"/>
      <c r="D298" s="9"/>
      <c r="E298" s="10"/>
      <c r="G298" s="8"/>
      <c r="J298" s="5"/>
      <c r="K298" s="5"/>
      <c r="L298" s="5"/>
      <c r="N298" s="5"/>
    </row>
    <row r="299" spans="1:14" s="7" customFormat="1" x14ac:dyDescent="0.25">
      <c r="A299" s="5"/>
      <c r="D299" s="9"/>
      <c r="E299" s="10"/>
      <c r="G299" s="8"/>
      <c r="J299" s="5"/>
      <c r="K299" s="5"/>
      <c r="L299" s="5"/>
      <c r="N299" s="5"/>
    </row>
    <row r="300" spans="1:14" s="7" customFormat="1" x14ac:dyDescent="0.25">
      <c r="A300" s="5"/>
      <c r="D300" s="9"/>
      <c r="E300" s="10"/>
      <c r="G300" s="8"/>
      <c r="J300" s="5"/>
      <c r="K300" s="5"/>
      <c r="L300" s="5"/>
      <c r="N300" s="5"/>
    </row>
    <row r="301" spans="1:14" s="7" customFormat="1" x14ac:dyDescent="0.25">
      <c r="A301" s="5"/>
      <c r="D301" s="9"/>
      <c r="E301" s="10"/>
      <c r="G301" s="8"/>
      <c r="J301" s="5"/>
      <c r="K301" s="5"/>
      <c r="L301" s="5"/>
      <c r="N301" s="5"/>
    </row>
    <row r="302" spans="1:14" s="7" customFormat="1" x14ac:dyDescent="0.25">
      <c r="A302" s="5"/>
      <c r="D302" s="9"/>
      <c r="E302" s="10"/>
      <c r="G302" s="8"/>
      <c r="J302" s="5"/>
      <c r="K302" s="5"/>
      <c r="L302" s="5"/>
      <c r="N302" s="5"/>
    </row>
    <row r="303" spans="1:14" s="7" customFormat="1" x14ac:dyDescent="0.25">
      <c r="A303" s="5"/>
      <c r="D303" s="9"/>
      <c r="E303" s="10"/>
      <c r="G303" s="8"/>
      <c r="J303" s="5"/>
      <c r="K303" s="5"/>
      <c r="L303" s="5"/>
      <c r="N303" s="5"/>
    </row>
    <row r="304" spans="1:14" s="7" customFormat="1" x14ac:dyDescent="0.25">
      <c r="A304" s="5"/>
      <c r="D304" s="9"/>
      <c r="E304" s="10"/>
      <c r="G304" s="8"/>
      <c r="J304" s="5"/>
      <c r="K304" s="5"/>
      <c r="L304" s="5"/>
      <c r="N304" s="5"/>
    </row>
    <row r="305" spans="1:14" s="7" customFormat="1" x14ac:dyDescent="0.25">
      <c r="A305" s="5"/>
      <c r="D305" s="9"/>
      <c r="E305" s="10"/>
      <c r="G305" s="8"/>
      <c r="J305" s="5"/>
      <c r="K305" s="5"/>
      <c r="L305" s="5"/>
      <c r="N305" s="5"/>
    </row>
    <row r="306" spans="1:14" s="7" customFormat="1" x14ac:dyDescent="0.25">
      <c r="A306" s="5"/>
      <c r="D306" s="9"/>
      <c r="E306" s="10"/>
      <c r="G306" s="8"/>
      <c r="J306" s="5"/>
      <c r="K306" s="5"/>
      <c r="L306" s="5"/>
      <c r="N306" s="5"/>
    </row>
    <row r="307" spans="1:14" s="7" customFormat="1" x14ac:dyDescent="0.25">
      <c r="A307" s="5"/>
      <c r="D307" s="9"/>
      <c r="E307" s="10"/>
      <c r="G307" s="8"/>
      <c r="J307" s="5"/>
      <c r="K307" s="5"/>
      <c r="L307" s="5"/>
      <c r="N307" s="5"/>
    </row>
    <row r="308" spans="1:14" s="7" customFormat="1" x14ac:dyDescent="0.25">
      <c r="A308" s="5"/>
      <c r="D308" s="9"/>
      <c r="E308" s="10"/>
      <c r="G308" s="8"/>
      <c r="J308" s="5"/>
      <c r="K308" s="5"/>
      <c r="L308" s="5"/>
      <c r="N308" s="5"/>
    </row>
    <row r="309" spans="1:14" s="7" customFormat="1" x14ac:dyDescent="0.25">
      <c r="A309" s="5"/>
      <c r="D309" s="9"/>
      <c r="E309" s="10"/>
      <c r="G309" s="8"/>
      <c r="J309" s="5"/>
      <c r="K309" s="5"/>
      <c r="L309" s="5"/>
      <c r="N309" s="5"/>
    </row>
    <row r="310" spans="1:14" s="7" customFormat="1" x14ac:dyDescent="0.25">
      <c r="A310" s="5"/>
      <c r="D310" s="9"/>
      <c r="E310" s="10"/>
      <c r="G310" s="8"/>
      <c r="J310" s="5"/>
      <c r="K310" s="5"/>
      <c r="L310" s="5"/>
      <c r="N310" s="5"/>
    </row>
    <row r="311" spans="1:14" s="7" customFormat="1" x14ac:dyDescent="0.25">
      <c r="A311" s="5"/>
      <c r="D311" s="9"/>
      <c r="E311" s="10"/>
      <c r="G311" s="8"/>
      <c r="J311" s="5"/>
      <c r="K311" s="5"/>
      <c r="L311" s="5"/>
      <c r="N311" s="5"/>
    </row>
    <row r="312" spans="1:14" s="7" customFormat="1" x14ac:dyDescent="0.25">
      <c r="A312" s="5"/>
      <c r="D312" s="9"/>
      <c r="E312" s="10"/>
      <c r="G312" s="8"/>
      <c r="J312" s="5"/>
      <c r="K312" s="5"/>
      <c r="L312" s="5"/>
      <c r="N312" s="5"/>
    </row>
    <row r="313" spans="1:14" s="7" customFormat="1" x14ac:dyDescent="0.25">
      <c r="A313" s="5"/>
      <c r="D313" s="9"/>
      <c r="E313" s="10"/>
      <c r="G313" s="8"/>
      <c r="J313" s="5"/>
      <c r="K313" s="5"/>
      <c r="L313" s="5"/>
      <c r="N313" s="5"/>
    </row>
    <row r="314" spans="1:14" s="7" customFormat="1" x14ac:dyDescent="0.25">
      <c r="A314" s="5"/>
      <c r="D314" s="9"/>
      <c r="E314" s="10"/>
      <c r="G314" s="8"/>
      <c r="J314" s="5"/>
      <c r="K314" s="5"/>
      <c r="L314" s="5"/>
      <c r="N314" s="5"/>
    </row>
    <row r="315" spans="1:14" s="7" customFormat="1" x14ac:dyDescent="0.25">
      <c r="A315" s="5"/>
      <c r="D315" s="9"/>
      <c r="E315" s="10"/>
      <c r="G315" s="8"/>
      <c r="J315" s="5"/>
      <c r="K315" s="5"/>
      <c r="L315" s="5"/>
      <c r="N315" s="5"/>
    </row>
    <row r="316" spans="1:14" s="7" customFormat="1" x14ac:dyDescent="0.25">
      <c r="A316" s="5"/>
      <c r="D316" s="9"/>
      <c r="E316" s="10"/>
      <c r="G316" s="8"/>
      <c r="J316" s="5"/>
      <c r="K316" s="5"/>
      <c r="L316" s="5"/>
      <c r="N316" s="5"/>
    </row>
    <row r="317" spans="1:14" s="7" customFormat="1" x14ac:dyDescent="0.25">
      <c r="A317" s="5"/>
      <c r="D317" s="9"/>
      <c r="E317" s="10"/>
      <c r="G317" s="8"/>
      <c r="J317" s="5"/>
      <c r="K317" s="5"/>
      <c r="L317" s="5"/>
      <c r="N317" s="5"/>
    </row>
    <row r="318" spans="1:14" s="7" customFormat="1" x14ac:dyDescent="0.25">
      <c r="A318" s="5"/>
      <c r="D318" s="9"/>
      <c r="E318" s="10"/>
      <c r="G318" s="8"/>
      <c r="J318" s="5"/>
      <c r="K318" s="5"/>
      <c r="L318" s="5"/>
      <c r="N318" s="5"/>
    </row>
    <row r="319" spans="1:14" s="7" customFormat="1" x14ac:dyDescent="0.25">
      <c r="A319" s="5"/>
      <c r="D319" s="9"/>
      <c r="E319" s="10"/>
      <c r="G319" s="8"/>
      <c r="J319" s="5"/>
      <c r="K319" s="5"/>
      <c r="L319" s="5"/>
      <c r="N319" s="5"/>
    </row>
    <row r="320" spans="1:14" s="7" customFormat="1" x14ac:dyDescent="0.25">
      <c r="A320" s="5"/>
      <c r="D320" s="9"/>
      <c r="E320" s="10"/>
      <c r="G320" s="8"/>
      <c r="J320" s="5"/>
      <c r="K320" s="5"/>
      <c r="L320" s="5"/>
      <c r="N320" s="5"/>
    </row>
    <row r="321" spans="1:14" s="7" customFormat="1" x14ac:dyDescent="0.25">
      <c r="A321" s="5"/>
      <c r="D321" s="9"/>
      <c r="E321" s="10"/>
      <c r="G321" s="8"/>
      <c r="J321" s="5"/>
      <c r="K321" s="5"/>
      <c r="L321" s="5"/>
      <c r="N321" s="5"/>
    </row>
    <row r="322" spans="1:14" s="7" customFormat="1" x14ac:dyDescent="0.25">
      <c r="A322" s="5"/>
      <c r="D322" s="9"/>
      <c r="E322" s="10"/>
      <c r="G322" s="8"/>
      <c r="J322" s="5"/>
      <c r="K322" s="5"/>
      <c r="L322" s="5"/>
      <c r="N322" s="5"/>
    </row>
    <row r="323" spans="1:14" s="7" customFormat="1" x14ac:dyDescent="0.25">
      <c r="A323" s="5"/>
      <c r="D323" s="9"/>
      <c r="E323" s="10"/>
      <c r="G323" s="8"/>
      <c r="J323" s="5"/>
      <c r="K323" s="5"/>
      <c r="L323" s="5"/>
      <c r="N323" s="5"/>
    </row>
    <row r="324" spans="1:14" s="7" customFormat="1" x14ac:dyDescent="0.25">
      <c r="A324" s="5"/>
      <c r="D324" s="9"/>
      <c r="E324" s="10"/>
      <c r="G324" s="8"/>
      <c r="J324" s="5"/>
      <c r="K324" s="5"/>
      <c r="L324" s="5"/>
      <c r="N324" s="5"/>
    </row>
    <row r="325" spans="1:14" s="7" customFormat="1" x14ac:dyDescent="0.25">
      <c r="A325" s="5"/>
      <c r="D325" s="9"/>
      <c r="E325" s="10"/>
      <c r="G325" s="8"/>
      <c r="J325" s="5"/>
      <c r="K325" s="5"/>
      <c r="L325" s="5"/>
      <c r="N325" s="5"/>
    </row>
    <row r="326" spans="1:14" s="7" customFormat="1" x14ac:dyDescent="0.25">
      <c r="A326" s="5"/>
      <c r="D326" s="9"/>
      <c r="E326" s="10"/>
      <c r="G326" s="8"/>
      <c r="J326" s="5"/>
      <c r="K326" s="5"/>
      <c r="L326" s="5"/>
      <c r="N326" s="5"/>
    </row>
    <row r="327" spans="1:14" s="7" customFormat="1" x14ac:dyDescent="0.25">
      <c r="A327" s="5"/>
      <c r="D327" s="9"/>
      <c r="E327" s="10"/>
      <c r="G327" s="8"/>
      <c r="J327" s="5"/>
      <c r="K327" s="5"/>
      <c r="L327" s="5"/>
      <c r="N327" s="5"/>
    </row>
    <row r="328" spans="1:14" s="7" customFormat="1" x14ac:dyDescent="0.25">
      <c r="A328" s="5"/>
      <c r="D328" s="9"/>
      <c r="E328" s="10"/>
      <c r="G328" s="8"/>
      <c r="J328" s="5"/>
      <c r="K328" s="5"/>
      <c r="L328" s="5"/>
      <c r="N328" s="5"/>
    </row>
    <row r="329" spans="1:14" s="7" customFormat="1" x14ac:dyDescent="0.25">
      <c r="A329" s="5"/>
      <c r="D329" s="9"/>
      <c r="E329" s="10"/>
      <c r="G329" s="8"/>
      <c r="J329" s="5"/>
      <c r="K329" s="5"/>
      <c r="L329" s="5"/>
      <c r="N329" s="5"/>
    </row>
    <row r="330" spans="1:14" s="7" customFormat="1" x14ac:dyDescent="0.25">
      <c r="A330" s="5"/>
      <c r="D330" s="9"/>
      <c r="E330" s="10"/>
      <c r="G330" s="8"/>
      <c r="J330" s="5"/>
      <c r="K330" s="5"/>
      <c r="L330" s="5"/>
      <c r="N330" s="5"/>
    </row>
    <row r="331" spans="1:14" s="7" customFormat="1" x14ac:dyDescent="0.25">
      <c r="A331" s="5"/>
      <c r="D331" s="9"/>
      <c r="E331" s="10"/>
      <c r="G331" s="8"/>
      <c r="J331" s="5"/>
      <c r="K331" s="5"/>
      <c r="L331" s="5"/>
      <c r="N331" s="5"/>
    </row>
    <row r="332" spans="1:14" s="7" customFormat="1" x14ac:dyDescent="0.25">
      <c r="A332" s="5"/>
      <c r="D332" s="9"/>
      <c r="E332" s="10"/>
      <c r="G332" s="8"/>
      <c r="J332" s="5"/>
      <c r="K332" s="5"/>
      <c r="L332" s="5"/>
      <c r="N332" s="5"/>
    </row>
    <row r="333" spans="1:14" s="7" customFormat="1" x14ac:dyDescent="0.25">
      <c r="A333" s="5"/>
      <c r="D333" s="9"/>
      <c r="E333" s="10"/>
      <c r="G333" s="8"/>
      <c r="J333" s="5"/>
      <c r="K333" s="5"/>
      <c r="L333" s="5"/>
      <c r="N333" s="5"/>
    </row>
    <row r="334" spans="1:14" s="7" customFormat="1" x14ac:dyDescent="0.25">
      <c r="A334" s="5"/>
      <c r="D334" s="9"/>
      <c r="E334" s="10"/>
      <c r="G334" s="8"/>
      <c r="J334" s="5"/>
      <c r="K334" s="5"/>
      <c r="L334" s="5"/>
      <c r="N334" s="5"/>
    </row>
    <row r="335" spans="1:14" s="7" customFormat="1" x14ac:dyDescent="0.25">
      <c r="A335" s="5"/>
      <c r="D335" s="9"/>
      <c r="E335" s="10"/>
      <c r="G335" s="8"/>
      <c r="J335" s="5"/>
      <c r="K335" s="5"/>
      <c r="L335" s="5"/>
      <c r="N335" s="5"/>
    </row>
    <row r="336" spans="1:14" s="7" customFormat="1" x14ac:dyDescent="0.25">
      <c r="A336" s="5"/>
      <c r="D336" s="9"/>
      <c r="E336" s="10"/>
      <c r="G336" s="8"/>
      <c r="J336" s="5"/>
      <c r="K336" s="5"/>
      <c r="L336" s="5"/>
      <c r="N336" s="5"/>
    </row>
    <row r="337" spans="1:14" s="7" customFormat="1" x14ac:dyDescent="0.25">
      <c r="A337" s="5"/>
      <c r="D337" s="9"/>
      <c r="E337" s="10"/>
      <c r="G337" s="8"/>
      <c r="J337" s="5"/>
      <c r="K337" s="5"/>
      <c r="L337" s="5"/>
      <c r="N337" s="5"/>
    </row>
    <row r="338" spans="1:14" s="7" customFormat="1" x14ac:dyDescent="0.25">
      <c r="A338" s="5"/>
      <c r="D338" s="9"/>
      <c r="E338" s="10"/>
      <c r="G338" s="8"/>
      <c r="J338" s="5"/>
      <c r="K338" s="5"/>
      <c r="L338" s="5"/>
      <c r="N338" s="5"/>
    </row>
    <row r="339" spans="1:14" s="7" customFormat="1" x14ac:dyDescent="0.25">
      <c r="A339" s="5"/>
      <c r="D339" s="9"/>
      <c r="E339" s="10"/>
      <c r="G339" s="8"/>
      <c r="J339" s="5"/>
      <c r="K339" s="5"/>
      <c r="L339" s="5"/>
      <c r="N339" s="5"/>
    </row>
    <row r="340" spans="1:14" s="7" customFormat="1" x14ac:dyDescent="0.25">
      <c r="A340" s="5"/>
      <c r="D340" s="9"/>
      <c r="E340" s="10"/>
      <c r="G340" s="8"/>
      <c r="J340" s="5"/>
      <c r="K340" s="5"/>
      <c r="L340" s="5"/>
      <c r="N340" s="5"/>
    </row>
    <row r="341" spans="1:14" s="7" customFormat="1" x14ac:dyDescent="0.25">
      <c r="A341" s="5"/>
      <c r="D341" s="9"/>
      <c r="E341" s="10"/>
      <c r="G341" s="8"/>
      <c r="J341" s="5"/>
      <c r="K341" s="5"/>
      <c r="L341" s="5"/>
      <c r="N341" s="5"/>
    </row>
    <row r="342" spans="1:14" s="7" customFormat="1" x14ac:dyDescent="0.25">
      <c r="A342" s="5"/>
      <c r="D342" s="9"/>
      <c r="E342" s="10"/>
      <c r="G342" s="8"/>
      <c r="J342" s="5"/>
      <c r="K342" s="5"/>
      <c r="L342" s="5"/>
      <c r="N342" s="5"/>
    </row>
    <row r="343" spans="1:14" s="7" customFormat="1" x14ac:dyDescent="0.25">
      <c r="A343" s="5"/>
      <c r="D343" s="9"/>
      <c r="E343" s="10"/>
      <c r="G343" s="8"/>
      <c r="J343" s="5"/>
      <c r="K343" s="5"/>
      <c r="L343" s="5"/>
      <c r="N343" s="5"/>
    </row>
    <row r="344" spans="1:14" s="7" customFormat="1" x14ac:dyDescent="0.25">
      <c r="A344" s="5"/>
      <c r="D344" s="9"/>
      <c r="E344" s="10"/>
      <c r="G344" s="8"/>
      <c r="J344" s="5"/>
      <c r="K344" s="5"/>
      <c r="L344" s="5"/>
      <c r="N344" s="5"/>
    </row>
    <row r="345" spans="1:14" s="7" customFormat="1" x14ac:dyDescent="0.25">
      <c r="A345" s="5"/>
      <c r="D345" s="9"/>
      <c r="E345" s="10"/>
      <c r="G345" s="8"/>
      <c r="J345" s="5"/>
      <c r="K345" s="5"/>
      <c r="L345" s="5"/>
      <c r="N345" s="5"/>
    </row>
    <row r="346" spans="1:14" s="7" customFormat="1" x14ac:dyDescent="0.25">
      <c r="A346" s="5"/>
      <c r="D346" s="9"/>
      <c r="E346" s="10"/>
      <c r="G346" s="8"/>
      <c r="J346" s="5"/>
      <c r="K346" s="5"/>
      <c r="L346" s="5"/>
      <c r="N346" s="5"/>
    </row>
    <row r="347" spans="1:14" s="7" customFormat="1" x14ac:dyDescent="0.25">
      <c r="A347" s="5"/>
      <c r="D347" s="9"/>
      <c r="E347" s="10"/>
      <c r="G347" s="8"/>
      <c r="J347" s="5"/>
      <c r="K347" s="5"/>
      <c r="L347" s="5"/>
      <c r="N347" s="5"/>
    </row>
    <row r="348" spans="1:14" s="7" customFormat="1" x14ac:dyDescent="0.25">
      <c r="A348" s="5"/>
      <c r="D348" s="9"/>
      <c r="E348" s="10"/>
      <c r="G348" s="8"/>
      <c r="J348" s="5"/>
      <c r="K348" s="5"/>
      <c r="L348" s="5"/>
      <c r="N348" s="5"/>
    </row>
    <row r="349" spans="1:14" s="7" customFormat="1" x14ac:dyDescent="0.25">
      <c r="A349" s="5"/>
      <c r="D349" s="9"/>
      <c r="E349" s="10"/>
      <c r="G349" s="8"/>
      <c r="J349" s="5"/>
      <c r="K349" s="5"/>
      <c r="L349" s="5"/>
      <c r="N349" s="5"/>
    </row>
    <row r="350" spans="1:14" s="7" customFormat="1" x14ac:dyDescent="0.25">
      <c r="A350" s="5"/>
      <c r="D350" s="9"/>
      <c r="E350" s="10"/>
      <c r="G350" s="8"/>
      <c r="J350" s="5"/>
      <c r="K350" s="5"/>
      <c r="L350" s="5"/>
      <c r="N350" s="5"/>
    </row>
    <row r="351" spans="1:14" s="7" customFormat="1" x14ac:dyDescent="0.25">
      <c r="A351" s="5"/>
      <c r="D351" s="9"/>
      <c r="E351" s="10"/>
      <c r="G351" s="8"/>
      <c r="J351" s="5"/>
      <c r="K351" s="5"/>
      <c r="L351" s="5"/>
      <c r="N351" s="5"/>
    </row>
    <row r="352" spans="1:14" s="7" customFormat="1" x14ac:dyDescent="0.25">
      <c r="A352" s="5"/>
      <c r="D352" s="9"/>
      <c r="E352" s="10"/>
      <c r="G352" s="8"/>
      <c r="J352" s="5"/>
      <c r="K352" s="5"/>
      <c r="L352" s="5"/>
      <c r="N352" s="5"/>
    </row>
    <row r="353" spans="1:14" s="7" customFormat="1" x14ac:dyDescent="0.25">
      <c r="A353" s="5"/>
      <c r="D353" s="9"/>
      <c r="E353" s="10"/>
      <c r="G353" s="8"/>
      <c r="J353" s="5"/>
      <c r="K353" s="5"/>
      <c r="L353" s="5"/>
      <c r="N353" s="5"/>
    </row>
    <row r="354" spans="1:14" s="7" customFormat="1" x14ac:dyDescent="0.25">
      <c r="A354" s="5"/>
      <c r="D354" s="9"/>
      <c r="E354" s="10"/>
      <c r="G354" s="8"/>
      <c r="J354" s="5"/>
      <c r="K354" s="5"/>
      <c r="L354" s="5"/>
      <c r="N354" s="5"/>
    </row>
    <row r="355" spans="1:14" s="7" customFormat="1" x14ac:dyDescent="0.25">
      <c r="A355" s="5"/>
      <c r="D355" s="9"/>
      <c r="E355" s="10"/>
      <c r="G355" s="8"/>
      <c r="J355" s="5"/>
      <c r="K355" s="5"/>
      <c r="L355" s="5"/>
      <c r="N355" s="5"/>
    </row>
    <row r="356" spans="1:14" s="7" customFormat="1" x14ac:dyDescent="0.25">
      <c r="A356" s="5"/>
      <c r="D356" s="9"/>
      <c r="E356" s="10"/>
      <c r="G356" s="8"/>
      <c r="J356" s="5"/>
      <c r="K356" s="5"/>
      <c r="L356" s="5"/>
      <c r="N356" s="5"/>
    </row>
    <row r="357" spans="1:14" s="7" customFormat="1" x14ac:dyDescent="0.25">
      <c r="A357" s="5"/>
      <c r="D357" s="9"/>
      <c r="E357" s="10"/>
      <c r="G357" s="8"/>
      <c r="J357" s="5"/>
      <c r="K357" s="5"/>
      <c r="L357" s="5"/>
      <c r="N357" s="5"/>
    </row>
    <row r="358" spans="1:14" s="7" customFormat="1" x14ac:dyDescent="0.25">
      <c r="A358" s="5"/>
      <c r="D358" s="9"/>
      <c r="E358" s="10"/>
      <c r="G358" s="8"/>
      <c r="J358" s="5"/>
      <c r="K358" s="5"/>
      <c r="L358" s="5"/>
      <c r="N358" s="5"/>
    </row>
    <row r="359" spans="1:14" s="7" customFormat="1" x14ac:dyDescent="0.25">
      <c r="A359" s="5"/>
      <c r="D359" s="9"/>
      <c r="E359" s="10"/>
      <c r="G359" s="8"/>
      <c r="J359" s="5"/>
      <c r="K359" s="5"/>
      <c r="L359" s="5"/>
      <c r="N359" s="5"/>
    </row>
    <row r="360" spans="1:14" s="7" customFormat="1" x14ac:dyDescent="0.25">
      <c r="A360" s="5"/>
      <c r="D360" s="9"/>
      <c r="E360" s="10"/>
      <c r="G360" s="8"/>
      <c r="J360" s="5"/>
      <c r="K360" s="5"/>
      <c r="L360" s="5"/>
      <c r="N360" s="5"/>
    </row>
    <row r="361" spans="1:14" s="7" customFormat="1" x14ac:dyDescent="0.25">
      <c r="A361" s="5"/>
      <c r="D361" s="9"/>
      <c r="E361" s="10"/>
      <c r="G361" s="8"/>
      <c r="J361" s="5"/>
      <c r="K361" s="5"/>
      <c r="L361" s="5"/>
      <c r="N361" s="5"/>
    </row>
    <row r="362" spans="1:14" s="7" customFormat="1" x14ac:dyDescent="0.25">
      <c r="A362" s="5"/>
      <c r="D362" s="9"/>
      <c r="E362" s="10"/>
      <c r="G362" s="8"/>
      <c r="J362" s="5"/>
      <c r="K362" s="5"/>
      <c r="L362" s="5"/>
      <c r="N362" s="5"/>
    </row>
    <row r="363" spans="1:14" s="7" customFormat="1" x14ac:dyDescent="0.25">
      <c r="A363" s="5"/>
      <c r="D363" s="9"/>
      <c r="E363" s="10"/>
      <c r="G363" s="8"/>
      <c r="J363" s="5"/>
      <c r="K363" s="5"/>
      <c r="L363" s="5"/>
      <c r="N363" s="5"/>
    </row>
    <row r="364" spans="1:14" s="7" customFormat="1" x14ac:dyDescent="0.25">
      <c r="A364" s="5"/>
      <c r="D364" s="9"/>
      <c r="E364" s="10"/>
      <c r="G364" s="8"/>
      <c r="J364" s="5"/>
      <c r="K364" s="5"/>
      <c r="L364" s="5"/>
      <c r="N364" s="5"/>
    </row>
    <row r="365" spans="1:14" s="7" customFormat="1" x14ac:dyDescent="0.25">
      <c r="A365" s="5"/>
      <c r="D365" s="9"/>
      <c r="E365" s="10"/>
      <c r="G365" s="8"/>
      <c r="J365" s="5"/>
      <c r="K365" s="5"/>
      <c r="L365" s="5"/>
      <c r="N365" s="5"/>
    </row>
    <row r="366" spans="1:14" s="7" customFormat="1" x14ac:dyDescent="0.25">
      <c r="A366" s="5"/>
      <c r="D366" s="9"/>
      <c r="E366" s="10"/>
      <c r="G366" s="8"/>
      <c r="J366" s="5"/>
      <c r="K366" s="5"/>
      <c r="L366" s="5"/>
      <c r="N366" s="5"/>
    </row>
    <row r="367" spans="1:14" s="7" customFormat="1" x14ac:dyDescent="0.25">
      <c r="A367" s="5"/>
      <c r="D367" s="9"/>
      <c r="E367" s="10"/>
      <c r="G367" s="8"/>
      <c r="J367" s="5"/>
      <c r="K367" s="5"/>
      <c r="L367" s="5"/>
      <c r="N367" s="5"/>
    </row>
    <row r="368" spans="1:14" s="7" customFormat="1" x14ac:dyDescent="0.25">
      <c r="A368" s="5"/>
      <c r="D368" s="9"/>
      <c r="E368" s="10"/>
      <c r="G368" s="8"/>
      <c r="J368" s="5"/>
      <c r="K368" s="5"/>
      <c r="L368" s="5"/>
      <c r="N368" s="5"/>
    </row>
    <row r="369" spans="1:14" s="7" customFormat="1" x14ac:dyDescent="0.25">
      <c r="A369" s="5"/>
      <c r="D369" s="9"/>
      <c r="E369" s="10"/>
      <c r="G369" s="8"/>
      <c r="J369" s="5"/>
      <c r="K369" s="5"/>
      <c r="L369" s="5"/>
      <c r="N369" s="5"/>
    </row>
    <row r="370" spans="1:14" s="7" customFormat="1" x14ac:dyDescent="0.25">
      <c r="A370" s="5"/>
      <c r="D370" s="9"/>
      <c r="E370" s="10"/>
      <c r="G370" s="8"/>
      <c r="J370" s="5"/>
      <c r="K370" s="5"/>
      <c r="L370" s="5"/>
      <c r="N370" s="5"/>
    </row>
    <row r="371" spans="1:14" s="7" customFormat="1" x14ac:dyDescent="0.25">
      <c r="A371" s="5"/>
      <c r="D371" s="9"/>
      <c r="E371" s="10"/>
      <c r="G371" s="8"/>
      <c r="J371" s="5"/>
      <c r="K371" s="5"/>
      <c r="L371" s="5"/>
      <c r="N371" s="5"/>
    </row>
    <row r="372" spans="1:14" s="7" customFormat="1" x14ac:dyDescent="0.25">
      <c r="A372" s="5"/>
      <c r="D372" s="9"/>
      <c r="E372" s="10"/>
      <c r="G372" s="8"/>
      <c r="J372" s="5"/>
      <c r="K372" s="5"/>
      <c r="L372" s="5"/>
      <c r="N372" s="5"/>
    </row>
    <row r="373" spans="1:14" s="7" customFormat="1" x14ac:dyDescent="0.25">
      <c r="A373" s="5"/>
      <c r="D373" s="9"/>
      <c r="E373" s="10"/>
      <c r="G373" s="8"/>
      <c r="J373" s="5"/>
      <c r="K373" s="5"/>
      <c r="L373" s="5"/>
      <c r="N373" s="5"/>
    </row>
    <row r="374" spans="1:14" s="7" customFormat="1" x14ac:dyDescent="0.25">
      <c r="A374" s="5"/>
      <c r="D374" s="9"/>
      <c r="E374" s="10"/>
      <c r="G374" s="8"/>
      <c r="J374" s="5"/>
      <c r="K374" s="5"/>
      <c r="L374" s="5"/>
      <c r="N374" s="5"/>
    </row>
    <row r="375" spans="1:14" s="7" customFormat="1" x14ac:dyDescent="0.25">
      <c r="A375" s="5"/>
      <c r="D375" s="9"/>
      <c r="E375" s="10"/>
      <c r="G375" s="8"/>
      <c r="J375" s="5"/>
      <c r="K375" s="5"/>
      <c r="L375" s="5"/>
      <c r="N375" s="5"/>
    </row>
    <row r="376" spans="1:14" s="7" customFormat="1" x14ac:dyDescent="0.25">
      <c r="A376" s="5"/>
      <c r="D376" s="9"/>
      <c r="E376" s="10"/>
      <c r="G376" s="8"/>
      <c r="J376" s="5"/>
      <c r="K376" s="5"/>
      <c r="L376" s="5"/>
      <c r="N376" s="5"/>
    </row>
    <row r="377" spans="1:14" s="7" customFormat="1" x14ac:dyDescent="0.25">
      <c r="A377" s="5"/>
      <c r="D377" s="9"/>
      <c r="E377" s="10"/>
      <c r="G377" s="8"/>
      <c r="J377" s="5"/>
      <c r="K377" s="5"/>
      <c r="L377" s="5"/>
      <c r="N377" s="5"/>
    </row>
    <row r="378" spans="1:14" s="7" customFormat="1" x14ac:dyDescent="0.25">
      <c r="A378" s="5"/>
      <c r="D378" s="9"/>
      <c r="E378" s="10"/>
      <c r="G378" s="8"/>
      <c r="J378" s="5"/>
      <c r="K378" s="5"/>
      <c r="L378" s="5"/>
      <c r="N378" s="5"/>
    </row>
    <row r="379" spans="1:14" s="7" customFormat="1" x14ac:dyDescent="0.25">
      <c r="A379" s="5"/>
      <c r="D379" s="9"/>
      <c r="E379" s="10"/>
      <c r="G379" s="8"/>
      <c r="J379" s="5"/>
      <c r="K379" s="5"/>
      <c r="L379" s="5"/>
      <c r="N379" s="5"/>
    </row>
    <row r="380" spans="1:14" s="7" customFormat="1" x14ac:dyDescent="0.25">
      <c r="A380" s="5"/>
      <c r="D380" s="9"/>
      <c r="E380" s="10"/>
      <c r="G380" s="8"/>
      <c r="J380" s="5"/>
      <c r="K380" s="5"/>
      <c r="L380" s="5"/>
      <c r="N380" s="5"/>
    </row>
    <row r="381" spans="1:14" s="7" customFormat="1" x14ac:dyDescent="0.25">
      <c r="A381" s="5"/>
      <c r="D381" s="9"/>
      <c r="E381" s="10"/>
      <c r="G381" s="8"/>
      <c r="J381" s="5"/>
      <c r="K381" s="5"/>
      <c r="L381" s="5"/>
      <c r="N381" s="5"/>
    </row>
    <row r="382" spans="1:14" s="7" customFormat="1" x14ac:dyDescent="0.25">
      <c r="A382" s="5"/>
      <c r="D382" s="9"/>
      <c r="E382" s="10"/>
      <c r="G382" s="8"/>
      <c r="J382" s="5"/>
      <c r="K382" s="5"/>
      <c r="L382" s="5"/>
      <c r="N382" s="5"/>
    </row>
    <row r="383" spans="1:14" s="7" customFormat="1" x14ac:dyDescent="0.25">
      <c r="A383" s="5"/>
      <c r="D383" s="9"/>
      <c r="E383" s="10"/>
      <c r="G383" s="8"/>
      <c r="J383" s="5"/>
      <c r="K383" s="5"/>
      <c r="L383" s="5"/>
      <c r="N383" s="5"/>
    </row>
    <row r="384" spans="1:14" s="7" customFormat="1" x14ac:dyDescent="0.25">
      <c r="A384" s="5"/>
      <c r="D384" s="9"/>
      <c r="E384" s="10"/>
      <c r="G384" s="8"/>
      <c r="J384" s="5"/>
      <c r="K384" s="5"/>
      <c r="L384" s="5"/>
      <c r="N384" s="5"/>
    </row>
    <row r="385" spans="1:14" s="7" customFormat="1" x14ac:dyDescent="0.25">
      <c r="A385" s="5"/>
      <c r="D385" s="9"/>
      <c r="E385" s="10"/>
      <c r="G385" s="8"/>
      <c r="J385" s="5"/>
      <c r="K385" s="5"/>
      <c r="L385" s="5"/>
      <c r="N385" s="5"/>
    </row>
    <row r="386" spans="1:14" s="7" customFormat="1" x14ac:dyDescent="0.25">
      <c r="A386" s="5"/>
      <c r="D386" s="9"/>
      <c r="E386" s="10"/>
      <c r="G386" s="8"/>
      <c r="J386" s="5"/>
      <c r="K386" s="5"/>
      <c r="L386" s="5"/>
      <c r="N386" s="5"/>
    </row>
    <row r="387" spans="1:14" s="7" customFormat="1" x14ac:dyDescent="0.25">
      <c r="A387" s="5"/>
      <c r="D387" s="9"/>
      <c r="E387" s="10"/>
      <c r="G387" s="8"/>
      <c r="J387" s="5"/>
      <c r="K387" s="5"/>
      <c r="L387" s="5"/>
      <c r="N387" s="5"/>
    </row>
    <row r="388" spans="1:14" s="7" customFormat="1" x14ac:dyDescent="0.25">
      <c r="A388" s="5"/>
      <c r="D388" s="9"/>
      <c r="E388" s="10"/>
      <c r="G388" s="8"/>
      <c r="J388" s="5"/>
      <c r="K388" s="5"/>
      <c r="L388" s="5"/>
      <c r="N388" s="5"/>
    </row>
    <row r="389" spans="1:14" s="7" customFormat="1" x14ac:dyDescent="0.25">
      <c r="A389" s="5"/>
      <c r="D389" s="9"/>
      <c r="E389" s="10"/>
      <c r="G389" s="8"/>
      <c r="J389" s="5"/>
      <c r="K389" s="5"/>
      <c r="L389" s="5"/>
      <c r="N389" s="5"/>
    </row>
    <row r="390" spans="1:14" s="7" customFormat="1" x14ac:dyDescent="0.25">
      <c r="A390" s="5"/>
      <c r="D390" s="9"/>
      <c r="E390" s="10"/>
      <c r="G390" s="8"/>
      <c r="J390" s="5"/>
      <c r="K390" s="5"/>
      <c r="L390" s="5"/>
      <c r="N390" s="5"/>
    </row>
    <row r="391" spans="1:14" s="7" customFormat="1" x14ac:dyDescent="0.25">
      <c r="A391" s="5"/>
      <c r="D391" s="9"/>
      <c r="E391" s="10"/>
      <c r="G391" s="8"/>
      <c r="J391" s="5"/>
      <c r="K391" s="5"/>
      <c r="L391" s="5"/>
      <c r="N391" s="5"/>
    </row>
    <row r="392" spans="1:14" s="7" customFormat="1" x14ac:dyDescent="0.25">
      <c r="A392" s="5"/>
      <c r="D392" s="9"/>
      <c r="E392" s="10"/>
      <c r="G392" s="8"/>
      <c r="J392" s="5"/>
      <c r="K392" s="5"/>
      <c r="L392" s="5"/>
      <c r="N392" s="5"/>
    </row>
    <row r="393" spans="1:14" s="7" customFormat="1" x14ac:dyDescent="0.25">
      <c r="A393" s="5"/>
      <c r="D393" s="9"/>
      <c r="E393" s="10"/>
      <c r="G393" s="8"/>
      <c r="J393" s="5"/>
      <c r="K393" s="5"/>
      <c r="L393" s="5"/>
      <c r="N393" s="5"/>
    </row>
    <row r="394" spans="1:14" s="7" customFormat="1" x14ac:dyDescent="0.25">
      <c r="A394" s="5"/>
      <c r="D394" s="9"/>
      <c r="E394" s="10"/>
      <c r="G394" s="8"/>
      <c r="J394" s="5"/>
      <c r="K394" s="5"/>
      <c r="L394" s="5"/>
      <c r="N394" s="5"/>
    </row>
    <row r="395" spans="1:14" s="7" customFormat="1" x14ac:dyDescent="0.25">
      <c r="A395" s="5"/>
      <c r="D395" s="9"/>
      <c r="E395" s="10"/>
      <c r="G395" s="8"/>
      <c r="J395" s="5"/>
      <c r="K395" s="5"/>
      <c r="L395" s="5"/>
      <c r="N395" s="5"/>
    </row>
    <row r="396" spans="1:14" s="7" customFormat="1" x14ac:dyDescent="0.25">
      <c r="A396" s="5"/>
      <c r="D396" s="9"/>
      <c r="E396" s="10"/>
      <c r="G396" s="8"/>
      <c r="J396" s="5"/>
      <c r="K396" s="5"/>
      <c r="L396" s="5"/>
      <c r="N396" s="5"/>
    </row>
    <row r="397" spans="1:14" s="7" customFormat="1" x14ac:dyDescent="0.25">
      <c r="A397" s="5"/>
      <c r="D397" s="9"/>
      <c r="E397" s="10"/>
      <c r="G397" s="8"/>
      <c r="J397" s="5"/>
      <c r="K397" s="5"/>
      <c r="L397" s="5"/>
      <c r="N397" s="5"/>
    </row>
    <row r="398" spans="1:14" s="7" customFormat="1" x14ac:dyDescent="0.25">
      <c r="A398" s="5"/>
      <c r="D398" s="9"/>
      <c r="E398" s="10"/>
      <c r="G398" s="8"/>
      <c r="J398" s="5"/>
      <c r="K398" s="5"/>
      <c r="L398" s="5"/>
      <c r="N398" s="5"/>
    </row>
    <row r="399" spans="1:14" s="7" customFormat="1" x14ac:dyDescent="0.25">
      <c r="A399" s="5"/>
      <c r="D399" s="9"/>
      <c r="E399" s="10"/>
      <c r="G399" s="8"/>
      <c r="J399" s="5"/>
      <c r="K399" s="5"/>
      <c r="L399" s="5"/>
      <c r="N399" s="5"/>
    </row>
    <row r="400" spans="1:14" s="7" customFormat="1" x14ac:dyDescent="0.25">
      <c r="A400" s="5"/>
      <c r="D400" s="9"/>
      <c r="E400" s="10"/>
      <c r="G400" s="8"/>
      <c r="J400" s="5"/>
      <c r="K400" s="5"/>
      <c r="L400" s="5"/>
      <c r="N400" s="5"/>
    </row>
    <row r="401" spans="1:14" s="7" customFormat="1" x14ac:dyDescent="0.25">
      <c r="A401" s="5"/>
      <c r="D401" s="9"/>
      <c r="E401" s="10"/>
      <c r="G401" s="8"/>
      <c r="J401" s="5"/>
      <c r="K401" s="5"/>
      <c r="L401" s="5"/>
      <c r="N401" s="5"/>
    </row>
    <row r="402" spans="1:14" s="7" customFormat="1" x14ac:dyDescent="0.25">
      <c r="A402" s="5"/>
      <c r="D402" s="9"/>
      <c r="E402" s="10"/>
      <c r="G402" s="8"/>
      <c r="J402" s="5"/>
      <c r="K402" s="5"/>
      <c r="L402" s="5"/>
      <c r="N402" s="5"/>
    </row>
    <row r="403" spans="1:14" s="7" customFormat="1" x14ac:dyDescent="0.25">
      <c r="A403" s="5"/>
      <c r="D403" s="9"/>
      <c r="E403" s="10"/>
      <c r="G403" s="8"/>
      <c r="J403" s="5"/>
      <c r="K403" s="5"/>
      <c r="L403" s="5"/>
      <c r="N403" s="5"/>
    </row>
    <row r="404" spans="1:14" s="7" customFormat="1" x14ac:dyDescent="0.25">
      <c r="A404" s="5"/>
      <c r="D404" s="9"/>
      <c r="E404" s="10"/>
      <c r="G404" s="8"/>
      <c r="J404" s="5"/>
      <c r="K404" s="5"/>
      <c r="L404" s="5"/>
      <c r="N404" s="5"/>
    </row>
    <row r="405" spans="1:14" s="7" customFormat="1" x14ac:dyDescent="0.25">
      <c r="A405" s="5"/>
      <c r="D405" s="9"/>
      <c r="E405" s="10"/>
      <c r="G405" s="8"/>
      <c r="J405" s="5"/>
      <c r="K405" s="5"/>
      <c r="L405" s="5"/>
      <c r="N405" s="5"/>
    </row>
    <row r="406" spans="1:14" s="7" customFormat="1" x14ac:dyDescent="0.25">
      <c r="A406" s="5"/>
      <c r="D406" s="9"/>
      <c r="E406" s="10"/>
      <c r="G406" s="8"/>
      <c r="J406" s="5"/>
      <c r="K406" s="5"/>
      <c r="L406" s="5"/>
      <c r="N406" s="5"/>
    </row>
    <row r="407" spans="1:14" s="7" customFormat="1" x14ac:dyDescent="0.25">
      <c r="A407" s="5"/>
      <c r="D407" s="9"/>
      <c r="E407" s="10"/>
      <c r="G407" s="8"/>
      <c r="J407" s="5"/>
      <c r="K407" s="5"/>
      <c r="L407" s="5"/>
      <c r="N407" s="5"/>
    </row>
    <row r="408" spans="1:14" s="7" customFormat="1" x14ac:dyDescent="0.25">
      <c r="A408" s="5"/>
      <c r="D408" s="9"/>
      <c r="E408" s="10"/>
      <c r="G408" s="8"/>
      <c r="J408" s="5"/>
      <c r="K408" s="5"/>
      <c r="L408" s="5"/>
      <c r="N408" s="5"/>
    </row>
    <row r="409" spans="1:14" s="7" customFormat="1" x14ac:dyDescent="0.25">
      <c r="A409" s="5"/>
      <c r="D409" s="9"/>
      <c r="E409" s="10"/>
      <c r="G409" s="8"/>
      <c r="J409" s="5"/>
      <c r="K409" s="5"/>
      <c r="L409" s="5"/>
      <c r="N409" s="5"/>
    </row>
    <row r="410" spans="1:14" s="7" customFormat="1" x14ac:dyDescent="0.25">
      <c r="A410" s="5"/>
      <c r="D410" s="9"/>
      <c r="E410" s="10"/>
      <c r="G410" s="8"/>
      <c r="J410" s="5"/>
      <c r="K410" s="5"/>
      <c r="L410" s="5"/>
      <c r="N410" s="5"/>
    </row>
    <row r="411" spans="1:14" s="7" customFormat="1" x14ac:dyDescent="0.25">
      <c r="A411" s="5"/>
      <c r="D411" s="9"/>
      <c r="E411" s="10"/>
      <c r="G411" s="8"/>
      <c r="J411" s="5"/>
      <c r="K411" s="5"/>
      <c r="L411" s="5"/>
      <c r="N411" s="5"/>
    </row>
    <row r="412" spans="1:14" s="7" customFormat="1" x14ac:dyDescent="0.25">
      <c r="A412" s="5"/>
      <c r="D412" s="9"/>
      <c r="E412" s="10"/>
      <c r="G412" s="8"/>
      <c r="J412" s="5"/>
      <c r="K412" s="5"/>
      <c r="L412" s="5"/>
      <c r="N412" s="5"/>
    </row>
    <row r="413" spans="1:14" s="7" customFormat="1" x14ac:dyDescent="0.25">
      <c r="A413" s="5"/>
      <c r="D413" s="9"/>
      <c r="E413" s="10"/>
      <c r="G413" s="8"/>
      <c r="J413" s="5"/>
      <c r="K413" s="5"/>
      <c r="L413" s="5"/>
      <c r="N413" s="5"/>
    </row>
    <row r="414" spans="1:14" s="7" customFormat="1" x14ac:dyDescent="0.25">
      <c r="A414" s="5"/>
      <c r="D414" s="9"/>
      <c r="E414" s="10"/>
      <c r="G414" s="8"/>
      <c r="J414" s="5"/>
      <c r="K414" s="5"/>
      <c r="L414" s="5"/>
      <c r="N414" s="5"/>
    </row>
    <row r="415" spans="1:14" s="7" customFormat="1" x14ac:dyDescent="0.25">
      <c r="A415" s="5"/>
      <c r="D415" s="9"/>
      <c r="E415" s="10"/>
      <c r="G415" s="8"/>
      <c r="J415" s="5"/>
      <c r="K415" s="5"/>
      <c r="L415" s="5"/>
      <c r="N415" s="5"/>
    </row>
    <row r="416" spans="1:14" s="7" customFormat="1" x14ac:dyDescent="0.25">
      <c r="A416" s="5"/>
      <c r="D416" s="9"/>
      <c r="E416" s="10"/>
      <c r="G416" s="8"/>
      <c r="J416" s="5"/>
      <c r="K416" s="5"/>
      <c r="L416" s="5"/>
      <c r="N416" s="5"/>
    </row>
    <row r="417" spans="1:14" s="7" customFormat="1" x14ac:dyDescent="0.25">
      <c r="A417" s="5"/>
      <c r="D417" s="9"/>
      <c r="E417" s="10"/>
      <c r="G417" s="8"/>
      <c r="J417" s="5"/>
      <c r="K417" s="5"/>
      <c r="L417" s="5"/>
      <c r="N417" s="5"/>
    </row>
    <row r="418" spans="1:14" s="7" customFormat="1" x14ac:dyDescent="0.25">
      <c r="A418" s="5"/>
      <c r="D418" s="9"/>
      <c r="E418" s="10"/>
      <c r="G418" s="8"/>
      <c r="J418" s="5"/>
      <c r="K418" s="5"/>
      <c r="L418" s="5"/>
      <c r="N418" s="5"/>
    </row>
    <row r="419" spans="1:14" s="7" customFormat="1" x14ac:dyDescent="0.25">
      <c r="A419" s="5"/>
      <c r="D419" s="9"/>
      <c r="E419" s="10"/>
      <c r="G419" s="8"/>
      <c r="J419" s="5"/>
      <c r="K419" s="5"/>
      <c r="L419" s="5"/>
      <c r="N419" s="5"/>
    </row>
    <row r="420" spans="1:14" s="7" customFormat="1" x14ac:dyDescent="0.25">
      <c r="A420" s="5"/>
      <c r="D420" s="9"/>
      <c r="E420" s="10"/>
      <c r="G420" s="8"/>
      <c r="J420" s="5"/>
      <c r="K420" s="5"/>
      <c r="L420" s="5"/>
      <c r="N420" s="5"/>
    </row>
    <row r="421" spans="1:14" s="7" customFormat="1" x14ac:dyDescent="0.25">
      <c r="A421" s="5"/>
      <c r="D421" s="9"/>
      <c r="E421" s="10"/>
      <c r="G421" s="8"/>
      <c r="J421" s="5"/>
      <c r="K421" s="5"/>
      <c r="L421" s="5"/>
      <c r="N421" s="5"/>
    </row>
    <row r="422" spans="1:14" s="7" customFormat="1" x14ac:dyDescent="0.25">
      <c r="A422" s="5"/>
      <c r="D422" s="9"/>
      <c r="E422" s="10"/>
      <c r="G422" s="8"/>
      <c r="J422" s="5"/>
      <c r="K422" s="5"/>
      <c r="L422" s="5"/>
      <c r="N422" s="5"/>
    </row>
    <row r="423" spans="1:14" s="7" customFormat="1" x14ac:dyDescent="0.25">
      <c r="A423" s="5"/>
      <c r="D423" s="9"/>
      <c r="E423" s="10"/>
      <c r="G423" s="8"/>
      <c r="J423" s="5"/>
      <c r="K423" s="5"/>
      <c r="L423" s="5"/>
      <c r="N423" s="5"/>
    </row>
    <row r="424" spans="1:14" s="7" customFormat="1" x14ac:dyDescent="0.25">
      <c r="A424" s="5"/>
      <c r="D424" s="9"/>
      <c r="E424" s="10"/>
      <c r="G424" s="8"/>
      <c r="J424" s="5"/>
      <c r="K424" s="5"/>
      <c r="L424" s="5"/>
      <c r="N424" s="5"/>
    </row>
    <row r="425" spans="1:14" s="7" customFormat="1" x14ac:dyDescent="0.25">
      <c r="A425" s="5"/>
      <c r="D425" s="9"/>
      <c r="E425" s="10"/>
      <c r="G425" s="8"/>
      <c r="J425" s="5"/>
      <c r="K425" s="5"/>
      <c r="L425" s="5"/>
      <c r="N425" s="5"/>
    </row>
    <row r="426" spans="1:14" s="7" customFormat="1" x14ac:dyDescent="0.25">
      <c r="A426" s="5"/>
      <c r="D426" s="9"/>
      <c r="E426" s="10"/>
      <c r="G426" s="8"/>
      <c r="J426" s="5"/>
      <c r="K426" s="5"/>
      <c r="L426" s="5"/>
      <c r="N426" s="5"/>
    </row>
    <row r="427" spans="1:14" s="7" customFormat="1" x14ac:dyDescent="0.25">
      <c r="A427" s="5"/>
      <c r="D427" s="9"/>
      <c r="E427" s="10"/>
      <c r="G427" s="8"/>
      <c r="J427" s="5"/>
      <c r="K427" s="5"/>
      <c r="L427" s="5"/>
      <c r="N427" s="5"/>
    </row>
    <row r="428" spans="1:14" s="7" customFormat="1" x14ac:dyDescent="0.25">
      <c r="A428" s="5"/>
      <c r="D428" s="9"/>
      <c r="E428" s="10"/>
      <c r="G428" s="8"/>
      <c r="J428" s="5"/>
      <c r="K428" s="5"/>
      <c r="L428" s="5"/>
      <c r="N428" s="5"/>
    </row>
    <row r="429" spans="1:14" s="7" customFormat="1" x14ac:dyDescent="0.25">
      <c r="A429" s="5"/>
      <c r="D429" s="9"/>
      <c r="E429" s="10"/>
      <c r="G429" s="8"/>
      <c r="J429" s="5"/>
      <c r="K429" s="5"/>
      <c r="L429" s="5"/>
      <c r="N429" s="5"/>
    </row>
    <row r="430" spans="1:14" s="7" customFormat="1" x14ac:dyDescent="0.25">
      <c r="A430" s="5"/>
      <c r="D430" s="9"/>
      <c r="E430" s="10"/>
      <c r="G430" s="8"/>
      <c r="J430" s="5"/>
      <c r="K430" s="5"/>
      <c r="L430" s="5"/>
      <c r="N430" s="5"/>
    </row>
    <row r="431" spans="1:14" s="7" customFormat="1" x14ac:dyDescent="0.25">
      <c r="A431" s="5"/>
      <c r="D431" s="9"/>
      <c r="E431" s="10"/>
      <c r="G431" s="8"/>
      <c r="J431" s="5"/>
      <c r="K431" s="5"/>
      <c r="L431" s="5"/>
      <c r="N431" s="5"/>
    </row>
    <row r="432" spans="1:14" s="7" customFormat="1" x14ac:dyDescent="0.25">
      <c r="A432" s="5"/>
      <c r="D432" s="9"/>
      <c r="E432" s="10"/>
      <c r="G432" s="8"/>
      <c r="J432" s="5"/>
      <c r="K432" s="5"/>
      <c r="L432" s="5"/>
      <c r="N432" s="5"/>
    </row>
    <row r="433" spans="1:14" s="7" customFormat="1" x14ac:dyDescent="0.25">
      <c r="A433" s="5"/>
      <c r="D433" s="9"/>
      <c r="E433" s="10"/>
      <c r="G433" s="8"/>
      <c r="J433" s="5"/>
      <c r="K433" s="5"/>
      <c r="L433" s="5"/>
      <c r="N433" s="5"/>
    </row>
    <row r="434" spans="1:14" s="7" customFormat="1" x14ac:dyDescent="0.25">
      <c r="A434" s="5"/>
      <c r="D434" s="9"/>
      <c r="E434" s="10"/>
      <c r="G434" s="8"/>
      <c r="J434" s="5"/>
      <c r="K434" s="5"/>
      <c r="L434" s="5"/>
      <c r="N434" s="5"/>
    </row>
    <row r="435" spans="1:14" s="7" customFormat="1" x14ac:dyDescent="0.25">
      <c r="A435" s="5"/>
      <c r="D435" s="9"/>
      <c r="E435" s="10"/>
      <c r="G435" s="8"/>
      <c r="J435" s="5"/>
      <c r="K435" s="5"/>
      <c r="L435" s="5"/>
      <c r="N435" s="5"/>
    </row>
    <row r="436" spans="1:14" s="7" customFormat="1" x14ac:dyDescent="0.25">
      <c r="A436" s="5"/>
      <c r="D436" s="9"/>
      <c r="E436" s="10"/>
      <c r="G436" s="8"/>
      <c r="J436" s="5"/>
      <c r="K436" s="5"/>
      <c r="L436" s="5"/>
      <c r="N436" s="5"/>
    </row>
    <row r="437" spans="1:14" s="7" customFormat="1" x14ac:dyDescent="0.25">
      <c r="A437" s="5"/>
      <c r="D437" s="9"/>
      <c r="E437" s="10"/>
      <c r="G437" s="8"/>
      <c r="J437" s="5"/>
      <c r="K437" s="5"/>
      <c r="L437" s="5"/>
      <c r="N437" s="5"/>
    </row>
    <row r="438" spans="1:14" s="7" customFormat="1" x14ac:dyDescent="0.25">
      <c r="A438" s="5"/>
      <c r="D438" s="9"/>
      <c r="E438" s="10"/>
      <c r="G438" s="8"/>
      <c r="J438" s="5"/>
      <c r="K438" s="5"/>
      <c r="L438" s="5"/>
      <c r="N438" s="5"/>
    </row>
    <row r="439" spans="1:14" s="7" customFormat="1" x14ac:dyDescent="0.25">
      <c r="A439" s="5"/>
      <c r="D439" s="9"/>
      <c r="E439" s="10"/>
      <c r="G439" s="8"/>
      <c r="J439" s="5"/>
      <c r="K439" s="5"/>
      <c r="L439" s="5"/>
      <c r="N439" s="5"/>
    </row>
    <row r="440" spans="1:14" s="7" customFormat="1" x14ac:dyDescent="0.25">
      <c r="A440" s="5"/>
      <c r="D440" s="9"/>
      <c r="E440" s="10"/>
      <c r="G440" s="8"/>
      <c r="J440" s="5"/>
      <c r="K440" s="5"/>
      <c r="L440" s="5"/>
      <c r="N440" s="5"/>
    </row>
    <row r="441" spans="1:14" s="7" customFormat="1" x14ac:dyDescent="0.25">
      <c r="A441" s="5"/>
      <c r="D441" s="9"/>
      <c r="E441" s="10"/>
      <c r="G441" s="8"/>
      <c r="J441" s="5"/>
      <c r="K441" s="5"/>
      <c r="L441" s="5"/>
      <c r="N441" s="5"/>
    </row>
    <row r="442" spans="1:14" s="7" customFormat="1" x14ac:dyDescent="0.25">
      <c r="A442" s="5"/>
      <c r="D442" s="9"/>
      <c r="E442" s="10"/>
      <c r="G442" s="8"/>
      <c r="J442" s="5"/>
      <c r="K442" s="5"/>
      <c r="L442" s="5"/>
      <c r="N442" s="5"/>
    </row>
    <row r="443" spans="1:14" s="7" customFormat="1" x14ac:dyDescent="0.25">
      <c r="A443" s="5"/>
      <c r="D443" s="9"/>
      <c r="E443" s="10"/>
      <c r="G443" s="8"/>
      <c r="J443" s="5"/>
      <c r="K443" s="5"/>
      <c r="L443" s="5"/>
      <c r="N443" s="5"/>
    </row>
    <row r="444" spans="1:14" s="7" customFormat="1" x14ac:dyDescent="0.25">
      <c r="A444" s="5"/>
      <c r="D444" s="9"/>
      <c r="E444" s="10"/>
      <c r="G444" s="8"/>
      <c r="J444" s="5"/>
      <c r="K444" s="5"/>
      <c r="L444" s="5"/>
      <c r="N444" s="5"/>
    </row>
    <row r="445" spans="1:14" s="7" customFormat="1" x14ac:dyDescent="0.25">
      <c r="A445" s="5"/>
      <c r="D445" s="9"/>
      <c r="E445" s="10"/>
      <c r="G445" s="8"/>
      <c r="J445" s="5"/>
      <c r="K445" s="5"/>
      <c r="L445" s="5"/>
      <c r="N445" s="5"/>
    </row>
    <row r="446" spans="1:14" s="7" customFormat="1" x14ac:dyDescent="0.25">
      <c r="A446" s="5"/>
      <c r="D446" s="9"/>
      <c r="E446" s="10"/>
      <c r="G446" s="8"/>
      <c r="J446" s="5"/>
      <c r="K446" s="5"/>
      <c r="L446" s="5"/>
      <c r="N446" s="5"/>
    </row>
    <row r="447" spans="1:14" s="7" customFormat="1" x14ac:dyDescent="0.25">
      <c r="A447" s="5"/>
      <c r="D447" s="9"/>
      <c r="E447" s="10"/>
      <c r="G447" s="8"/>
      <c r="J447" s="5"/>
      <c r="K447" s="5"/>
      <c r="L447" s="5"/>
      <c r="N447" s="5"/>
    </row>
    <row r="448" spans="1:14" s="7" customFormat="1" x14ac:dyDescent="0.25">
      <c r="A448" s="5"/>
      <c r="D448" s="9"/>
      <c r="E448" s="10"/>
      <c r="G448" s="8"/>
      <c r="J448" s="5"/>
      <c r="K448" s="5"/>
      <c r="L448" s="5"/>
      <c r="N448" s="5"/>
    </row>
    <row r="449" spans="1:14" s="7" customFormat="1" x14ac:dyDescent="0.25">
      <c r="A449" s="5"/>
      <c r="D449" s="9"/>
      <c r="E449" s="10"/>
      <c r="G449" s="8"/>
      <c r="J449" s="5"/>
      <c r="K449" s="5"/>
      <c r="L449" s="5"/>
      <c r="N449" s="5"/>
    </row>
    <row r="450" spans="1:14" s="7" customFormat="1" x14ac:dyDescent="0.25">
      <c r="A450" s="5"/>
      <c r="D450" s="9"/>
      <c r="E450" s="10"/>
      <c r="G450" s="8"/>
      <c r="J450" s="5"/>
      <c r="K450" s="5"/>
      <c r="L450" s="5"/>
      <c r="N450" s="5"/>
    </row>
    <row r="451" spans="1:14" s="7" customFormat="1" x14ac:dyDescent="0.25">
      <c r="A451" s="5"/>
      <c r="D451" s="9"/>
      <c r="E451" s="10"/>
      <c r="G451" s="8"/>
      <c r="J451" s="5"/>
      <c r="K451" s="5"/>
      <c r="L451" s="5"/>
      <c r="N451" s="5"/>
    </row>
    <row r="452" spans="1:14" s="7" customFormat="1" x14ac:dyDescent="0.25">
      <c r="A452" s="5"/>
      <c r="D452" s="9"/>
      <c r="E452" s="10"/>
      <c r="G452" s="8"/>
      <c r="J452" s="5"/>
      <c r="K452" s="5"/>
      <c r="L452" s="5"/>
      <c r="N452" s="5"/>
    </row>
    <row r="453" spans="1:14" s="7" customFormat="1" x14ac:dyDescent="0.25">
      <c r="A453" s="5"/>
      <c r="D453" s="9"/>
      <c r="E453" s="10"/>
      <c r="G453" s="8"/>
      <c r="J453" s="5"/>
      <c r="K453" s="5"/>
      <c r="L453" s="5"/>
      <c r="N453" s="5"/>
    </row>
    <row r="454" spans="1:14" s="7" customFormat="1" x14ac:dyDescent="0.25">
      <c r="A454" s="5"/>
      <c r="D454" s="9"/>
      <c r="E454" s="10"/>
      <c r="G454" s="8"/>
      <c r="J454" s="5"/>
      <c r="K454" s="5"/>
      <c r="L454" s="5"/>
      <c r="N454" s="5"/>
    </row>
    <row r="455" spans="1:14" s="7" customFormat="1" x14ac:dyDescent="0.25">
      <c r="A455" s="5"/>
      <c r="D455" s="9"/>
      <c r="E455" s="10"/>
      <c r="G455" s="8"/>
      <c r="J455" s="5"/>
      <c r="K455" s="5"/>
      <c r="L455" s="5"/>
      <c r="N455" s="5"/>
    </row>
    <row r="456" spans="1:14" s="7" customFormat="1" x14ac:dyDescent="0.25">
      <c r="A456" s="5"/>
      <c r="D456" s="9"/>
      <c r="E456" s="10"/>
      <c r="G456" s="8"/>
      <c r="J456" s="5"/>
      <c r="K456" s="5"/>
      <c r="L456" s="5"/>
      <c r="N456" s="5"/>
    </row>
    <row r="457" spans="1:14" s="7" customFormat="1" x14ac:dyDescent="0.25">
      <c r="A457" s="5"/>
      <c r="D457" s="9"/>
      <c r="E457" s="10"/>
      <c r="G457" s="8"/>
      <c r="J457" s="5"/>
      <c r="K457" s="5"/>
      <c r="L457" s="5"/>
      <c r="N457" s="5"/>
    </row>
    <row r="458" spans="1:14" s="7" customFormat="1" x14ac:dyDescent="0.25">
      <c r="A458" s="5"/>
      <c r="D458" s="9"/>
      <c r="E458" s="10"/>
      <c r="G458" s="8"/>
      <c r="J458" s="5"/>
      <c r="K458" s="5"/>
      <c r="L458" s="5"/>
      <c r="N458" s="5"/>
    </row>
    <row r="459" spans="1:14" s="7" customFormat="1" x14ac:dyDescent="0.25">
      <c r="A459" s="5"/>
      <c r="D459" s="9"/>
      <c r="E459" s="10"/>
      <c r="G459" s="8"/>
      <c r="J459" s="5"/>
      <c r="K459" s="5"/>
      <c r="L459" s="5"/>
      <c r="N459" s="5"/>
    </row>
    <row r="460" spans="1:14" s="7" customFormat="1" x14ac:dyDescent="0.25">
      <c r="A460" s="5"/>
      <c r="D460" s="9"/>
      <c r="E460" s="10"/>
      <c r="G460" s="8"/>
      <c r="J460" s="5"/>
      <c r="K460" s="5"/>
      <c r="L460" s="5"/>
      <c r="N460" s="5"/>
    </row>
    <row r="461" spans="1:14" s="7" customFormat="1" x14ac:dyDescent="0.25">
      <c r="A461" s="5"/>
      <c r="D461" s="9"/>
      <c r="E461" s="10"/>
      <c r="G461" s="8"/>
      <c r="J461" s="5"/>
      <c r="K461" s="5"/>
      <c r="L461" s="5"/>
      <c r="N461" s="5"/>
    </row>
    <row r="462" spans="1:14" s="7" customFormat="1" x14ac:dyDescent="0.25">
      <c r="A462" s="5"/>
      <c r="D462" s="9"/>
      <c r="E462" s="10"/>
      <c r="G462" s="8"/>
      <c r="J462" s="5"/>
      <c r="K462" s="5"/>
      <c r="L462" s="5"/>
      <c r="N462" s="5"/>
    </row>
    <row r="463" spans="1:14" s="7" customFormat="1" x14ac:dyDescent="0.25">
      <c r="A463" s="5"/>
      <c r="D463" s="9"/>
      <c r="E463" s="10"/>
      <c r="G463" s="8"/>
      <c r="J463" s="5"/>
      <c r="K463" s="5"/>
      <c r="L463" s="5"/>
      <c r="N463" s="5"/>
    </row>
    <row r="464" spans="1:14" s="7" customFormat="1" x14ac:dyDescent="0.25">
      <c r="A464" s="5"/>
      <c r="D464" s="9"/>
      <c r="E464" s="10"/>
      <c r="G464" s="8"/>
      <c r="J464" s="5"/>
      <c r="K464" s="5"/>
      <c r="L464" s="5"/>
      <c r="N464" s="5"/>
    </row>
    <row r="465" spans="1:14" s="7" customFormat="1" x14ac:dyDescent="0.25">
      <c r="A465" s="5"/>
      <c r="D465" s="9"/>
      <c r="E465" s="10"/>
      <c r="G465" s="8"/>
      <c r="J465" s="5"/>
      <c r="K465" s="5"/>
      <c r="L465" s="5"/>
      <c r="N465" s="5"/>
    </row>
    <row r="466" spans="1:14" s="7" customFormat="1" x14ac:dyDescent="0.25">
      <c r="A466" s="5"/>
      <c r="D466" s="9"/>
      <c r="E466" s="10"/>
      <c r="G466" s="8"/>
      <c r="J466" s="5"/>
      <c r="K466" s="5"/>
      <c r="L466" s="5"/>
      <c r="N466" s="5"/>
    </row>
    <row r="467" spans="1:14" s="7" customFormat="1" x14ac:dyDescent="0.25">
      <c r="A467" s="5"/>
      <c r="D467" s="9"/>
      <c r="E467" s="10"/>
      <c r="G467" s="8"/>
      <c r="J467" s="5"/>
      <c r="K467" s="5"/>
      <c r="L467" s="5"/>
      <c r="N467" s="5"/>
    </row>
    <row r="468" spans="1:14" s="7" customFormat="1" x14ac:dyDescent="0.25">
      <c r="A468" s="5"/>
      <c r="D468" s="9"/>
      <c r="E468" s="10"/>
      <c r="G468" s="8"/>
      <c r="J468" s="5"/>
      <c r="K468" s="5"/>
      <c r="L468" s="5"/>
      <c r="N468" s="5"/>
    </row>
    <row r="469" spans="1:14" s="7" customFormat="1" x14ac:dyDescent="0.25">
      <c r="A469" s="5"/>
      <c r="D469" s="9"/>
      <c r="E469" s="10"/>
      <c r="G469" s="8"/>
      <c r="J469" s="5"/>
      <c r="K469" s="5"/>
      <c r="L469" s="5"/>
      <c r="N469" s="5"/>
    </row>
    <row r="470" spans="1:14" s="7" customFormat="1" x14ac:dyDescent="0.25">
      <c r="A470" s="5"/>
      <c r="D470" s="9"/>
      <c r="E470" s="10"/>
      <c r="G470" s="8"/>
      <c r="J470" s="5"/>
      <c r="K470" s="5"/>
      <c r="L470" s="5"/>
      <c r="N470" s="5"/>
    </row>
    <row r="471" spans="1:14" s="7" customFormat="1" x14ac:dyDescent="0.25">
      <c r="A471" s="5"/>
      <c r="D471" s="9"/>
      <c r="E471" s="10"/>
      <c r="G471" s="8"/>
      <c r="J471" s="5"/>
      <c r="K471" s="5"/>
      <c r="L471" s="5"/>
      <c r="N471" s="5"/>
    </row>
    <row r="472" spans="1:14" s="7" customFormat="1" x14ac:dyDescent="0.25">
      <c r="A472" s="5"/>
      <c r="D472" s="9"/>
      <c r="E472" s="10"/>
      <c r="G472" s="8"/>
      <c r="J472" s="5"/>
      <c r="K472" s="5"/>
      <c r="L472" s="5"/>
      <c r="N472" s="5"/>
    </row>
    <row r="473" spans="1:14" s="7" customFormat="1" x14ac:dyDescent="0.25">
      <c r="A473" s="5"/>
      <c r="D473" s="9"/>
      <c r="E473" s="10"/>
      <c r="G473" s="8"/>
      <c r="J473" s="5"/>
      <c r="K473" s="5"/>
      <c r="L473" s="5"/>
      <c r="N473" s="5"/>
    </row>
    <row r="474" spans="1:14" s="7" customFormat="1" x14ac:dyDescent="0.25">
      <c r="A474" s="5"/>
      <c r="D474" s="9"/>
      <c r="E474" s="10"/>
      <c r="G474" s="8"/>
      <c r="J474" s="5"/>
      <c r="K474" s="5"/>
      <c r="L474" s="5"/>
      <c r="N474" s="5"/>
    </row>
    <row r="475" spans="1:14" s="7" customFormat="1" x14ac:dyDescent="0.25">
      <c r="A475" s="5"/>
      <c r="D475" s="9"/>
      <c r="E475" s="10"/>
      <c r="G475" s="8"/>
      <c r="J475" s="5"/>
      <c r="K475" s="5"/>
      <c r="L475" s="5"/>
      <c r="N475" s="5"/>
    </row>
    <row r="476" spans="1:14" s="7" customFormat="1" x14ac:dyDescent="0.25">
      <c r="A476" s="5"/>
      <c r="D476" s="9"/>
      <c r="E476" s="10"/>
      <c r="G476" s="8"/>
      <c r="J476" s="5"/>
      <c r="K476" s="5"/>
      <c r="L476" s="5"/>
      <c r="N476" s="5"/>
    </row>
    <row r="477" spans="1:14" s="7" customFormat="1" x14ac:dyDescent="0.25">
      <c r="A477" s="5"/>
      <c r="D477" s="9"/>
      <c r="E477" s="10"/>
      <c r="G477" s="8"/>
      <c r="J477" s="5"/>
      <c r="K477" s="5"/>
      <c r="L477" s="5"/>
      <c r="N477" s="5"/>
    </row>
    <row r="478" spans="1:14" s="7" customFormat="1" x14ac:dyDescent="0.25">
      <c r="A478" s="5"/>
      <c r="D478" s="9"/>
      <c r="E478" s="10"/>
      <c r="G478" s="8"/>
      <c r="J478" s="5"/>
      <c r="K478" s="5"/>
      <c r="L478" s="5"/>
      <c r="N478" s="5"/>
    </row>
    <row r="479" spans="1:14" s="7" customFormat="1" x14ac:dyDescent="0.25">
      <c r="A479" s="5"/>
      <c r="D479" s="9"/>
      <c r="E479" s="10"/>
      <c r="G479" s="8"/>
      <c r="J479" s="5"/>
      <c r="K479" s="5"/>
      <c r="L479" s="5"/>
      <c r="N479" s="5"/>
    </row>
    <row r="480" spans="1:14" s="7" customFormat="1" x14ac:dyDescent="0.25">
      <c r="A480" s="5"/>
      <c r="D480" s="9"/>
      <c r="E480" s="10"/>
      <c r="G480" s="8"/>
      <c r="J480" s="5"/>
      <c r="K480" s="5"/>
      <c r="L480" s="5"/>
      <c r="N480" s="5"/>
    </row>
    <row r="481" spans="1:14" s="7" customFormat="1" x14ac:dyDescent="0.25">
      <c r="A481" s="5"/>
      <c r="D481" s="9"/>
      <c r="E481" s="10"/>
      <c r="G481" s="8"/>
      <c r="J481" s="5"/>
      <c r="K481" s="5"/>
      <c r="L481" s="5"/>
      <c r="N481" s="5"/>
    </row>
    <row r="482" spans="1:14" s="7" customFormat="1" x14ac:dyDescent="0.25">
      <c r="A482" s="5"/>
      <c r="D482" s="9"/>
      <c r="E482" s="10"/>
      <c r="G482" s="8"/>
      <c r="J482" s="5"/>
      <c r="K482" s="5"/>
      <c r="L482" s="5"/>
      <c r="N482" s="5"/>
    </row>
    <row r="483" spans="1:14" s="7" customFormat="1" x14ac:dyDescent="0.25">
      <c r="A483" s="5"/>
      <c r="D483" s="9"/>
      <c r="E483" s="10"/>
      <c r="G483" s="8"/>
      <c r="J483" s="5"/>
      <c r="K483" s="5"/>
      <c r="L483" s="5"/>
      <c r="N483" s="5"/>
    </row>
    <row r="484" spans="1:14" s="7" customFormat="1" x14ac:dyDescent="0.25">
      <c r="A484" s="5"/>
      <c r="D484" s="9"/>
      <c r="E484" s="10"/>
      <c r="G484" s="8"/>
      <c r="J484" s="5"/>
      <c r="K484" s="5"/>
      <c r="L484" s="5"/>
      <c r="N484" s="5"/>
    </row>
    <row r="485" spans="1:14" s="7" customFormat="1" x14ac:dyDescent="0.25">
      <c r="A485" s="5"/>
      <c r="D485" s="9"/>
      <c r="E485" s="10"/>
      <c r="G485" s="8"/>
      <c r="J485" s="5"/>
      <c r="K485" s="5"/>
      <c r="L485" s="5"/>
      <c r="N485" s="5"/>
    </row>
    <row r="486" spans="1:14" s="7" customFormat="1" x14ac:dyDescent="0.25">
      <c r="A486" s="5"/>
      <c r="D486" s="9"/>
      <c r="E486" s="10"/>
      <c r="G486" s="8"/>
      <c r="J486" s="5"/>
      <c r="K486" s="5"/>
      <c r="L486" s="5"/>
      <c r="N486" s="5"/>
    </row>
    <row r="487" spans="1:14" s="7" customFormat="1" x14ac:dyDescent="0.25">
      <c r="A487" s="5"/>
      <c r="D487" s="9"/>
      <c r="E487" s="10"/>
      <c r="G487" s="8"/>
      <c r="J487" s="5"/>
      <c r="K487" s="5"/>
      <c r="L487" s="5"/>
      <c r="N487" s="5"/>
    </row>
    <row r="488" spans="1:14" s="7" customFormat="1" x14ac:dyDescent="0.25">
      <c r="A488" s="5"/>
      <c r="D488" s="9"/>
      <c r="E488" s="10"/>
      <c r="G488" s="8"/>
      <c r="J488" s="5"/>
      <c r="K488" s="5"/>
      <c r="L488" s="5"/>
      <c r="N488" s="5"/>
    </row>
    <row r="489" spans="1:14" s="7" customFormat="1" x14ac:dyDescent="0.25">
      <c r="A489" s="5"/>
      <c r="D489" s="9"/>
      <c r="E489" s="10"/>
      <c r="G489" s="8"/>
      <c r="J489" s="5"/>
      <c r="K489" s="5"/>
      <c r="L489" s="5"/>
      <c r="N489" s="5"/>
    </row>
    <row r="490" spans="1:14" s="7" customFormat="1" x14ac:dyDescent="0.25">
      <c r="A490" s="5"/>
      <c r="D490" s="9"/>
      <c r="E490" s="10"/>
      <c r="G490" s="8"/>
      <c r="J490" s="5"/>
      <c r="K490" s="5"/>
      <c r="L490" s="5"/>
      <c r="N490" s="5"/>
    </row>
    <row r="491" spans="1:14" s="7" customFormat="1" x14ac:dyDescent="0.25">
      <c r="A491" s="5"/>
      <c r="D491" s="9"/>
      <c r="E491" s="10"/>
      <c r="G491" s="8"/>
      <c r="J491" s="5"/>
      <c r="K491" s="5"/>
      <c r="L491" s="5"/>
      <c r="N491" s="5"/>
    </row>
    <row r="492" spans="1:14" s="7" customFormat="1" x14ac:dyDescent="0.25">
      <c r="A492" s="5"/>
      <c r="D492" s="9"/>
      <c r="E492" s="10"/>
      <c r="G492" s="8"/>
      <c r="J492" s="5"/>
      <c r="K492" s="5"/>
      <c r="L492" s="5"/>
      <c r="N492" s="5"/>
    </row>
    <row r="493" spans="1:14" s="7" customFormat="1" x14ac:dyDescent="0.25">
      <c r="A493" s="5"/>
      <c r="D493" s="9"/>
      <c r="E493" s="10"/>
      <c r="G493" s="8"/>
      <c r="J493" s="5"/>
      <c r="K493" s="5"/>
      <c r="L493" s="5"/>
      <c r="N493" s="5"/>
    </row>
    <row r="494" spans="1:14" s="7" customFormat="1" x14ac:dyDescent="0.25">
      <c r="A494" s="5"/>
      <c r="D494" s="9"/>
      <c r="E494" s="10"/>
      <c r="G494" s="8"/>
      <c r="J494" s="5"/>
      <c r="K494" s="5"/>
      <c r="L494" s="5"/>
      <c r="N494" s="5"/>
    </row>
    <row r="495" spans="1:14" s="7" customFormat="1" x14ac:dyDescent="0.25">
      <c r="A495" s="5"/>
      <c r="D495" s="9"/>
      <c r="E495" s="10"/>
      <c r="G495" s="8"/>
      <c r="J495" s="5"/>
      <c r="K495" s="5"/>
      <c r="L495" s="5"/>
      <c r="N495" s="5"/>
    </row>
    <row r="496" spans="1:14" s="7" customFormat="1" x14ac:dyDescent="0.25">
      <c r="A496" s="5"/>
      <c r="D496" s="9"/>
      <c r="E496" s="10"/>
      <c r="G496" s="8"/>
      <c r="J496" s="5"/>
      <c r="K496" s="5"/>
      <c r="L496" s="5"/>
      <c r="N496" s="5"/>
    </row>
    <row r="497" spans="1:14" s="7" customFormat="1" x14ac:dyDescent="0.25">
      <c r="A497" s="5"/>
      <c r="D497" s="9"/>
      <c r="E497" s="10"/>
      <c r="G497" s="8"/>
      <c r="J497" s="5"/>
      <c r="K497" s="5"/>
      <c r="L497" s="5"/>
      <c r="N497" s="5"/>
    </row>
    <row r="498" spans="1:14" s="7" customFormat="1" x14ac:dyDescent="0.25">
      <c r="A498" s="5"/>
      <c r="D498" s="9"/>
      <c r="E498" s="10"/>
      <c r="G498" s="8"/>
      <c r="J498" s="5"/>
      <c r="K498" s="5"/>
      <c r="L498" s="5"/>
      <c r="N498" s="5"/>
    </row>
    <row r="499" spans="1:14" s="7" customFormat="1" x14ac:dyDescent="0.25">
      <c r="A499" s="5"/>
      <c r="D499" s="9"/>
      <c r="E499" s="10"/>
      <c r="G499" s="8"/>
      <c r="J499" s="5"/>
      <c r="K499" s="5"/>
      <c r="L499" s="5"/>
      <c r="N499" s="5"/>
    </row>
    <row r="500" spans="1:14" s="7" customFormat="1" x14ac:dyDescent="0.25">
      <c r="A500" s="5"/>
      <c r="D500" s="9"/>
      <c r="E500" s="10"/>
      <c r="G500" s="8"/>
      <c r="J500" s="5"/>
      <c r="K500" s="5"/>
      <c r="L500" s="5"/>
      <c r="N500" s="5"/>
    </row>
    <row r="501" spans="1:14" s="7" customFormat="1" x14ac:dyDescent="0.25">
      <c r="A501" s="5"/>
      <c r="D501" s="9"/>
      <c r="E501" s="10"/>
      <c r="G501" s="8"/>
      <c r="J501" s="5"/>
      <c r="K501" s="5"/>
      <c r="L501" s="5"/>
      <c r="N501" s="5"/>
    </row>
    <row r="502" spans="1:14" s="7" customFormat="1" x14ac:dyDescent="0.25">
      <c r="A502" s="5"/>
      <c r="D502" s="9"/>
      <c r="E502" s="10"/>
      <c r="G502" s="8"/>
      <c r="J502" s="5"/>
      <c r="K502" s="5"/>
      <c r="L502" s="5"/>
      <c r="N502" s="5"/>
    </row>
    <row r="503" spans="1:14" s="7" customFormat="1" x14ac:dyDescent="0.25">
      <c r="A503" s="5"/>
      <c r="D503" s="9"/>
      <c r="E503" s="10"/>
      <c r="G503" s="8"/>
      <c r="J503" s="5"/>
      <c r="K503" s="5"/>
      <c r="L503" s="5"/>
      <c r="N503" s="5"/>
    </row>
    <row r="504" spans="1:14" s="7" customFormat="1" x14ac:dyDescent="0.25">
      <c r="A504" s="5"/>
      <c r="D504" s="9"/>
      <c r="E504" s="10"/>
      <c r="G504" s="8"/>
      <c r="J504" s="5"/>
      <c r="K504" s="5"/>
      <c r="L504" s="5"/>
      <c r="N504" s="5"/>
    </row>
    <row r="505" spans="1:14" s="7" customFormat="1" x14ac:dyDescent="0.25">
      <c r="A505" s="5"/>
      <c r="D505" s="9"/>
      <c r="E505" s="10"/>
      <c r="G505" s="8"/>
      <c r="J505" s="5"/>
      <c r="K505" s="5"/>
      <c r="L505" s="5"/>
      <c r="N505" s="5"/>
    </row>
    <row r="506" spans="1:14" s="7" customFormat="1" x14ac:dyDescent="0.25">
      <c r="A506" s="5"/>
      <c r="D506" s="9"/>
      <c r="E506" s="10"/>
      <c r="G506" s="8"/>
      <c r="J506" s="5"/>
      <c r="K506" s="5"/>
      <c r="L506" s="5"/>
      <c r="N506" s="5"/>
    </row>
    <row r="507" spans="1:14" s="7" customFormat="1" x14ac:dyDescent="0.25">
      <c r="A507" s="5"/>
      <c r="D507" s="9"/>
      <c r="E507" s="10"/>
      <c r="G507" s="8"/>
      <c r="J507" s="5"/>
      <c r="K507" s="5"/>
      <c r="L507" s="5"/>
      <c r="N507" s="5"/>
    </row>
    <row r="508" spans="1:14" s="7" customFormat="1" x14ac:dyDescent="0.25">
      <c r="A508" s="5"/>
      <c r="D508" s="9"/>
      <c r="E508" s="10"/>
      <c r="G508" s="8"/>
      <c r="J508" s="5"/>
      <c r="K508" s="5"/>
      <c r="L508" s="5"/>
      <c r="N508" s="5"/>
    </row>
    <row r="509" spans="1:14" s="7" customFormat="1" x14ac:dyDescent="0.25">
      <c r="A509" s="5"/>
      <c r="D509" s="9"/>
      <c r="E509" s="10"/>
      <c r="G509" s="8"/>
      <c r="J509" s="5"/>
      <c r="K509" s="5"/>
      <c r="L509" s="5"/>
      <c r="N509" s="5"/>
    </row>
    <row r="510" spans="1:14" s="7" customFormat="1" x14ac:dyDescent="0.25">
      <c r="A510" s="5"/>
      <c r="D510" s="9"/>
      <c r="E510" s="10"/>
      <c r="G510" s="8"/>
      <c r="J510" s="5"/>
      <c r="K510" s="5"/>
      <c r="L510" s="5"/>
      <c r="N510" s="5"/>
    </row>
    <row r="511" spans="1:14" s="7" customFormat="1" x14ac:dyDescent="0.25">
      <c r="A511" s="5"/>
      <c r="D511" s="9"/>
      <c r="E511" s="10"/>
      <c r="G511" s="8"/>
      <c r="J511" s="5"/>
      <c r="K511" s="5"/>
      <c r="L511" s="5"/>
      <c r="N511" s="5"/>
    </row>
    <row r="512" spans="1:14" s="7" customFormat="1" x14ac:dyDescent="0.25">
      <c r="A512" s="5"/>
      <c r="D512" s="9"/>
      <c r="E512" s="10"/>
      <c r="G512" s="8"/>
      <c r="J512" s="5"/>
      <c r="K512" s="5"/>
      <c r="L512" s="5"/>
      <c r="N512" s="5"/>
    </row>
    <row r="513" spans="1:14" s="7" customFormat="1" x14ac:dyDescent="0.25">
      <c r="A513" s="5"/>
      <c r="D513" s="9"/>
      <c r="E513" s="10"/>
      <c r="G513" s="8"/>
      <c r="J513" s="5"/>
      <c r="K513" s="5"/>
      <c r="L513" s="5"/>
      <c r="N513" s="5"/>
    </row>
    <row r="514" spans="1:14" s="7" customFormat="1" x14ac:dyDescent="0.25">
      <c r="A514" s="5"/>
      <c r="D514" s="9"/>
      <c r="E514" s="10"/>
      <c r="G514" s="8"/>
      <c r="J514" s="5"/>
      <c r="K514" s="5"/>
      <c r="L514" s="5"/>
      <c r="N514" s="5"/>
    </row>
    <row r="515" spans="1:14" s="7" customFormat="1" x14ac:dyDescent="0.25">
      <c r="A515" s="5"/>
      <c r="D515" s="9"/>
      <c r="E515" s="10"/>
      <c r="G515" s="8"/>
      <c r="J515" s="5"/>
      <c r="K515" s="5"/>
      <c r="L515" s="5"/>
      <c r="N515" s="5"/>
    </row>
    <row r="516" spans="1:14" s="7" customFormat="1" x14ac:dyDescent="0.25">
      <c r="A516" s="5"/>
      <c r="D516" s="9"/>
      <c r="E516" s="10"/>
      <c r="G516" s="8"/>
      <c r="J516" s="5"/>
      <c r="K516" s="5"/>
      <c r="L516" s="5"/>
      <c r="N516" s="5"/>
    </row>
    <row r="517" spans="1:14" s="7" customFormat="1" x14ac:dyDescent="0.25">
      <c r="A517" s="5"/>
      <c r="D517" s="9"/>
      <c r="E517" s="10"/>
      <c r="G517" s="8"/>
      <c r="J517" s="5"/>
      <c r="K517" s="5"/>
      <c r="L517" s="5"/>
      <c r="N517" s="5"/>
    </row>
    <row r="518" spans="1:14" s="7" customFormat="1" x14ac:dyDescent="0.25">
      <c r="A518" s="5"/>
      <c r="D518" s="9"/>
      <c r="E518" s="10"/>
      <c r="G518" s="8"/>
      <c r="J518" s="5"/>
      <c r="K518" s="5"/>
      <c r="L518" s="5"/>
      <c r="N518" s="5"/>
    </row>
    <row r="519" spans="1:14" s="7" customFormat="1" x14ac:dyDescent="0.25">
      <c r="A519" s="5"/>
      <c r="D519" s="9"/>
      <c r="E519" s="10"/>
      <c r="G519" s="8"/>
      <c r="J519" s="5"/>
      <c r="K519" s="5"/>
      <c r="L519" s="5"/>
      <c r="N519" s="5"/>
    </row>
    <row r="520" spans="1:14" s="7" customFormat="1" x14ac:dyDescent="0.25">
      <c r="A520" s="5"/>
      <c r="D520" s="9"/>
      <c r="E520" s="10"/>
      <c r="G520" s="8"/>
      <c r="J520" s="5"/>
      <c r="K520" s="5"/>
      <c r="L520" s="5"/>
      <c r="N520" s="5"/>
    </row>
    <row r="521" spans="1:14" s="7" customFormat="1" x14ac:dyDescent="0.25">
      <c r="A521" s="5"/>
      <c r="D521" s="9"/>
      <c r="E521" s="10"/>
      <c r="G521" s="8"/>
      <c r="J521" s="5"/>
      <c r="K521" s="5"/>
      <c r="L521" s="5"/>
      <c r="N521" s="5"/>
    </row>
    <row r="522" spans="1:14" s="7" customFormat="1" x14ac:dyDescent="0.25">
      <c r="A522" s="5"/>
      <c r="D522" s="9"/>
      <c r="E522" s="10"/>
      <c r="G522" s="8"/>
      <c r="J522" s="5"/>
      <c r="K522" s="5"/>
      <c r="L522" s="5"/>
      <c r="N522" s="5"/>
    </row>
    <row r="523" spans="1:14" s="7" customFormat="1" x14ac:dyDescent="0.25">
      <c r="A523" s="5"/>
      <c r="D523" s="9"/>
      <c r="E523" s="10"/>
      <c r="G523" s="8"/>
      <c r="J523" s="5"/>
      <c r="K523" s="5"/>
      <c r="L523" s="5"/>
      <c r="N523" s="5"/>
    </row>
    <row r="524" spans="1:14" s="7" customFormat="1" x14ac:dyDescent="0.25">
      <c r="A524" s="5"/>
      <c r="D524" s="9"/>
      <c r="E524" s="10"/>
      <c r="G524" s="8"/>
      <c r="J524" s="5"/>
      <c r="K524" s="5"/>
      <c r="L524" s="5"/>
      <c r="N524" s="5"/>
    </row>
    <row r="525" spans="1:14" s="7" customFormat="1" x14ac:dyDescent="0.25">
      <c r="A525" s="5"/>
      <c r="D525" s="9"/>
      <c r="E525" s="10"/>
      <c r="G525" s="8"/>
      <c r="J525" s="5"/>
      <c r="K525" s="5"/>
      <c r="L525" s="5"/>
      <c r="N525" s="5"/>
    </row>
    <row r="526" spans="1:14" s="7" customFormat="1" x14ac:dyDescent="0.25">
      <c r="A526" s="5"/>
      <c r="D526" s="9"/>
      <c r="E526" s="10"/>
      <c r="G526" s="8"/>
      <c r="J526" s="5"/>
      <c r="K526" s="5"/>
      <c r="L526" s="5"/>
      <c r="N526" s="5"/>
    </row>
    <row r="527" spans="1:14" s="7" customFormat="1" x14ac:dyDescent="0.25">
      <c r="A527" s="5"/>
      <c r="D527" s="9"/>
      <c r="E527" s="10"/>
      <c r="G527" s="8"/>
      <c r="J527" s="5"/>
      <c r="K527" s="5"/>
      <c r="L527" s="5"/>
      <c r="N527" s="5"/>
    </row>
    <row r="528" spans="1:14" s="7" customFormat="1" x14ac:dyDescent="0.25">
      <c r="A528" s="5"/>
      <c r="D528" s="9"/>
      <c r="E528" s="10"/>
      <c r="G528" s="8"/>
      <c r="J528" s="5"/>
      <c r="K528" s="5"/>
      <c r="L528" s="5"/>
      <c r="N528" s="5"/>
    </row>
    <row r="529" spans="1:14" s="7" customFormat="1" x14ac:dyDescent="0.25">
      <c r="A529" s="5"/>
      <c r="D529" s="9"/>
      <c r="E529" s="10"/>
      <c r="G529" s="8"/>
      <c r="J529" s="5"/>
      <c r="K529" s="5"/>
      <c r="L529" s="5"/>
      <c r="N529" s="5"/>
    </row>
    <row r="530" spans="1:14" s="7" customFormat="1" x14ac:dyDescent="0.25">
      <c r="A530" s="5"/>
      <c r="D530" s="9"/>
      <c r="E530" s="10"/>
      <c r="G530" s="8"/>
      <c r="J530" s="5"/>
      <c r="K530" s="5"/>
      <c r="L530" s="5"/>
      <c r="N530" s="5"/>
    </row>
    <row r="531" spans="1:14" s="7" customFormat="1" x14ac:dyDescent="0.25">
      <c r="A531" s="5"/>
      <c r="D531" s="9"/>
      <c r="E531" s="10"/>
      <c r="G531" s="8"/>
      <c r="J531" s="5"/>
      <c r="K531" s="5"/>
      <c r="L531" s="5"/>
      <c r="N531" s="5"/>
    </row>
    <row r="532" spans="1:14" s="7" customFormat="1" x14ac:dyDescent="0.25">
      <c r="A532" s="5"/>
      <c r="D532" s="9"/>
      <c r="E532" s="10"/>
      <c r="G532" s="8"/>
      <c r="J532" s="5"/>
      <c r="K532" s="5"/>
      <c r="L532" s="5"/>
      <c r="N532" s="5"/>
    </row>
    <row r="533" spans="1:14" s="7" customFormat="1" x14ac:dyDescent="0.25">
      <c r="A533" s="5"/>
      <c r="D533" s="9"/>
      <c r="E533" s="10"/>
      <c r="G533" s="8"/>
      <c r="J533" s="5"/>
      <c r="K533" s="5"/>
      <c r="L533" s="5"/>
      <c r="N533" s="5"/>
    </row>
    <row r="534" spans="1:14" s="7" customFormat="1" x14ac:dyDescent="0.25">
      <c r="A534" s="5"/>
      <c r="D534" s="9"/>
      <c r="E534" s="10"/>
      <c r="G534" s="8"/>
      <c r="J534" s="5"/>
      <c r="K534" s="5"/>
      <c r="L534" s="5"/>
      <c r="N534" s="5"/>
    </row>
    <row r="535" spans="1:14" s="7" customFormat="1" x14ac:dyDescent="0.25">
      <c r="A535" s="5"/>
      <c r="D535" s="9"/>
      <c r="E535" s="10"/>
      <c r="G535" s="8"/>
      <c r="J535" s="5"/>
      <c r="K535" s="5"/>
      <c r="L535" s="5"/>
      <c r="N535" s="5"/>
    </row>
    <row r="536" spans="1:14" s="7" customFormat="1" x14ac:dyDescent="0.25">
      <c r="A536" s="5"/>
      <c r="D536" s="9"/>
      <c r="E536" s="10"/>
      <c r="G536" s="8"/>
      <c r="J536" s="5"/>
      <c r="K536" s="5"/>
      <c r="L536" s="5"/>
      <c r="N536" s="5"/>
    </row>
    <row r="537" spans="1:14" s="7" customFormat="1" x14ac:dyDescent="0.25">
      <c r="A537" s="5"/>
      <c r="D537" s="9"/>
      <c r="E537" s="10"/>
      <c r="G537" s="8"/>
      <c r="J537" s="5"/>
      <c r="K537" s="5"/>
      <c r="L537" s="5"/>
      <c r="N537" s="5"/>
    </row>
    <row r="538" spans="1:14" s="7" customFormat="1" x14ac:dyDescent="0.25">
      <c r="A538" s="5"/>
      <c r="D538" s="9"/>
      <c r="E538" s="10"/>
      <c r="G538" s="8"/>
      <c r="J538" s="5"/>
      <c r="K538" s="5"/>
      <c r="L538" s="5"/>
      <c r="N538" s="5"/>
    </row>
    <row r="539" spans="1:14" s="7" customFormat="1" x14ac:dyDescent="0.25">
      <c r="A539" s="5"/>
      <c r="D539" s="9"/>
      <c r="E539" s="10"/>
      <c r="G539" s="8"/>
      <c r="J539" s="5"/>
      <c r="K539" s="5"/>
      <c r="L539" s="5"/>
      <c r="N539" s="5"/>
    </row>
    <row r="540" spans="1:14" s="7" customFormat="1" x14ac:dyDescent="0.25">
      <c r="A540" s="5"/>
      <c r="D540" s="9"/>
      <c r="E540" s="10"/>
      <c r="G540" s="8"/>
      <c r="J540" s="5"/>
      <c r="K540" s="5"/>
      <c r="L540" s="5"/>
      <c r="N540" s="5"/>
    </row>
    <row r="541" spans="1:14" s="7" customFormat="1" x14ac:dyDescent="0.25">
      <c r="A541" s="5"/>
      <c r="D541" s="9"/>
      <c r="E541" s="10"/>
      <c r="G541" s="8"/>
      <c r="J541" s="5"/>
      <c r="K541" s="5"/>
      <c r="L541" s="5"/>
      <c r="N541" s="5"/>
    </row>
    <row r="542" spans="1:14" s="7" customFormat="1" x14ac:dyDescent="0.25">
      <c r="A542" s="5"/>
      <c r="D542" s="9"/>
      <c r="E542" s="10"/>
      <c r="G542" s="8"/>
      <c r="J542" s="5"/>
      <c r="K542" s="5"/>
      <c r="L542" s="5"/>
      <c r="N542" s="5"/>
    </row>
    <row r="543" spans="1:14" s="7" customFormat="1" x14ac:dyDescent="0.25">
      <c r="A543" s="5"/>
      <c r="D543" s="9"/>
      <c r="E543" s="10"/>
      <c r="G543" s="8"/>
      <c r="J543" s="5"/>
      <c r="K543" s="5"/>
      <c r="L543" s="5"/>
      <c r="N543" s="5"/>
    </row>
    <row r="544" spans="1:14" s="7" customFormat="1" x14ac:dyDescent="0.25">
      <c r="A544" s="5"/>
      <c r="D544" s="9"/>
      <c r="E544" s="10"/>
      <c r="G544" s="8"/>
      <c r="J544" s="5"/>
      <c r="K544" s="5"/>
      <c r="L544" s="5"/>
      <c r="N544" s="5"/>
    </row>
    <row r="545" spans="1:14" s="7" customFormat="1" x14ac:dyDescent="0.25">
      <c r="A545" s="5"/>
      <c r="D545" s="9"/>
      <c r="E545" s="10"/>
      <c r="G545" s="8"/>
      <c r="J545" s="5"/>
      <c r="K545" s="5"/>
      <c r="L545" s="5"/>
      <c r="N545" s="5"/>
    </row>
    <row r="546" spans="1:14" s="7" customFormat="1" x14ac:dyDescent="0.25">
      <c r="A546" s="5"/>
      <c r="D546" s="9"/>
      <c r="E546" s="10"/>
      <c r="G546" s="8"/>
      <c r="J546" s="5"/>
      <c r="K546" s="5"/>
      <c r="L546" s="5"/>
      <c r="N546" s="5"/>
    </row>
    <row r="547" spans="1:14" s="7" customFormat="1" x14ac:dyDescent="0.25">
      <c r="A547" s="5"/>
      <c r="D547" s="9"/>
      <c r="E547" s="10"/>
      <c r="G547" s="8"/>
      <c r="J547" s="5"/>
      <c r="K547" s="5"/>
      <c r="L547" s="5"/>
      <c r="N547" s="5"/>
    </row>
    <row r="548" spans="1:14" s="7" customFormat="1" x14ac:dyDescent="0.25">
      <c r="A548" s="5"/>
      <c r="D548" s="9"/>
      <c r="E548" s="10"/>
      <c r="G548" s="8"/>
      <c r="J548" s="5"/>
      <c r="K548" s="5"/>
      <c r="L548" s="5"/>
      <c r="N548" s="5"/>
    </row>
    <row r="549" spans="1:14" s="7" customFormat="1" x14ac:dyDescent="0.25">
      <c r="A549" s="5"/>
      <c r="D549" s="9"/>
      <c r="E549" s="10"/>
      <c r="G549" s="8"/>
      <c r="J549" s="5"/>
      <c r="K549" s="5"/>
      <c r="L549" s="5"/>
      <c r="N549" s="5"/>
    </row>
    <row r="550" spans="1:14" s="7" customFormat="1" x14ac:dyDescent="0.25">
      <c r="A550" s="5"/>
      <c r="D550" s="9"/>
      <c r="E550" s="10"/>
      <c r="G550" s="8"/>
      <c r="J550" s="5"/>
      <c r="K550" s="5"/>
      <c r="L550" s="5"/>
      <c r="N550" s="5"/>
    </row>
    <row r="551" spans="1:14" s="7" customFormat="1" x14ac:dyDescent="0.25">
      <c r="A551" s="5"/>
      <c r="D551" s="9"/>
      <c r="E551" s="10"/>
      <c r="G551" s="8"/>
      <c r="J551" s="5"/>
      <c r="K551" s="5"/>
      <c r="L551" s="5"/>
      <c r="N551" s="5"/>
    </row>
    <row r="552" spans="1:14" s="7" customFormat="1" x14ac:dyDescent="0.25">
      <c r="A552" s="5"/>
      <c r="D552" s="9"/>
      <c r="E552" s="10"/>
      <c r="G552" s="8"/>
      <c r="J552" s="5"/>
      <c r="K552" s="5"/>
      <c r="L552" s="5"/>
      <c r="N552" s="5"/>
    </row>
    <row r="553" spans="1:14" s="7" customFormat="1" x14ac:dyDescent="0.25">
      <c r="A553" s="5"/>
      <c r="D553" s="9"/>
      <c r="E553" s="10"/>
      <c r="G553" s="8"/>
      <c r="J553" s="5"/>
      <c r="K553" s="5"/>
      <c r="L553" s="5"/>
      <c r="N553" s="5"/>
    </row>
    <row r="554" spans="1:14" s="7" customFormat="1" x14ac:dyDescent="0.25">
      <c r="A554" s="5"/>
      <c r="D554" s="9"/>
      <c r="E554" s="10"/>
      <c r="G554" s="8"/>
      <c r="J554" s="5"/>
      <c r="K554" s="5"/>
      <c r="L554" s="5"/>
      <c r="N554" s="5"/>
    </row>
    <row r="555" spans="1:14" s="7" customFormat="1" x14ac:dyDescent="0.25">
      <c r="A555" s="5"/>
      <c r="D555" s="9"/>
      <c r="E555" s="10"/>
      <c r="G555" s="8"/>
      <c r="J555" s="5"/>
      <c r="K555" s="5"/>
      <c r="L555" s="5"/>
      <c r="N555" s="5"/>
    </row>
    <row r="556" spans="1:14" s="7" customFormat="1" x14ac:dyDescent="0.25">
      <c r="A556" s="5"/>
      <c r="D556" s="9"/>
      <c r="E556" s="10"/>
      <c r="G556" s="8"/>
      <c r="J556" s="5"/>
      <c r="K556" s="5"/>
      <c r="L556" s="5"/>
      <c r="N556" s="5"/>
    </row>
    <row r="557" spans="1:14" s="7" customFormat="1" x14ac:dyDescent="0.25">
      <c r="A557" s="5"/>
      <c r="D557" s="9"/>
      <c r="E557" s="10"/>
      <c r="G557" s="8"/>
      <c r="J557" s="5"/>
      <c r="K557" s="5"/>
      <c r="L557" s="5"/>
      <c r="N557" s="5"/>
    </row>
    <row r="558" spans="1:14" s="7" customFormat="1" x14ac:dyDescent="0.25">
      <c r="A558" s="5"/>
      <c r="D558" s="9"/>
      <c r="E558" s="10"/>
      <c r="G558" s="8"/>
      <c r="J558" s="5"/>
      <c r="K558" s="5"/>
      <c r="L558" s="5"/>
      <c r="N558" s="5"/>
    </row>
    <row r="559" spans="1:14" s="7" customFormat="1" x14ac:dyDescent="0.25">
      <c r="A559" s="5"/>
      <c r="D559" s="9"/>
      <c r="E559" s="10"/>
      <c r="G559" s="8"/>
      <c r="J559" s="5"/>
      <c r="K559" s="5"/>
      <c r="L559" s="5"/>
      <c r="N559" s="5"/>
    </row>
    <row r="560" spans="1:14" s="7" customFormat="1" x14ac:dyDescent="0.25">
      <c r="A560" s="5"/>
      <c r="D560" s="9"/>
      <c r="E560" s="10"/>
      <c r="G560" s="8"/>
      <c r="J560" s="5"/>
      <c r="K560" s="5"/>
      <c r="L560" s="5"/>
      <c r="N560" s="5"/>
    </row>
    <row r="561" spans="1:14" s="7" customFormat="1" x14ac:dyDescent="0.25">
      <c r="A561" s="5"/>
      <c r="D561" s="9"/>
      <c r="E561" s="10"/>
      <c r="G561" s="8"/>
      <c r="J561" s="5"/>
      <c r="K561" s="5"/>
      <c r="L561" s="5"/>
      <c r="N561" s="5"/>
    </row>
    <row r="562" spans="1:14" s="7" customFormat="1" x14ac:dyDescent="0.25">
      <c r="A562" s="5"/>
      <c r="D562" s="9"/>
      <c r="E562" s="10"/>
      <c r="G562" s="8"/>
      <c r="J562" s="5"/>
      <c r="K562" s="5"/>
      <c r="L562" s="5"/>
      <c r="N562" s="5"/>
    </row>
    <row r="563" spans="1:14" s="7" customFormat="1" x14ac:dyDescent="0.25">
      <c r="A563" s="5"/>
      <c r="D563" s="9"/>
      <c r="E563" s="10"/>
      <c r="G563" s="8"/>
      <c r="J563" s="5"/>
      <c r="K563" s="5"/>
      <c r="L563" s="5"/>
      <c r="N563" s="5"/>
    </row>
    <row r="564" spans="1:14" s="7" customFormat="1" x14ac:dyDescent="0.25">
      <c r="A564" s="5"/>
      <c r="D564" s="9"/>
      <c r="E564" s="10"/>
      <c r="G564" s="8"/>
      <c r="J564" s="5"/>
      <c r="K564" s="5"/>
      <c r="L564" s="5"/>
      <c r="N564" s="5"/>
    </row>
    <row r="565" spans="1:14" s="7" customFormat="1" x14ac:dyDescent="0.25">
      <c r="A565" s="5"/>
      <c r="D565" s="9"/>
      <c r="E565" s="10"/>
      <c r="G565" s="8"/>
      <c r="J565" s="5"/>
      <c r="K565" s="5"/>
      <c r="L565" s="5"/>
      <c r="N565" s="5"/>
    </row>
    <row r="566" spans="1:14" s="7" customFormat="1" x14ac:dyDescent="0.25">
      <c r="A566" s="5"/>
      <c r="D566" s="9"/>
      <c r="E566" s="10"/>
      <c r="G566" s="8"/>
      <c r="J566" s="5"/>
      <c r="K566" s="5"/>
      <c r="L566" s="5"/>
      <c r="N566" s="5"/>
    </row>
    <row r="567" spans="1:14" s="7" customFormat="1" x14ac:dyDescent="0.25">
      <c r="A567" s="5"/>
      <c r="D567" s="9"/>
      <c r="E567" s="10"/>
      <c r="G567" s="8"/>
      <c r="J567" s="5"/>
      <c r="K567" s="5"/>
      <c r="L567" s="5"/>
      <c r="N567" s="5"/>
    </row>
    <row r="568" spans="1:14" s="7" customFormat="1" x14ac:dyDescent="0.25">
      <c r="A568" s="5"/>
      <c r="D568" s="9"/>
      <c r="E568" s="10"/>
      <c r="G568" s="8"/>
      <c r="J568" s="5"/>
      <c r="K568" s="5"/>
      <c r="L568" s="5"/>
      <c r="N568" s="5"/>
    </row>
    <row r="569" spans="1:14" s="7" customFormat="1" x14ac:dyDescent="0.25">
      <c r="A569" s="5"/>
      <c r="D569" s="9"/>
      <c r="E569" s="10"/>
      <c r="G569" s="8"/>
      <c r="J569" s="5"/>
      <c r="K569" s="5"/>
      <c r="L569" s="5"/>
      <c r="N569" s="5"/>
    </row>
    <row r="570" spans="1:14" s="7" customFormat="1" x14ac:dyDescent="0.25">
      <c r="A570" s="5"/>
      <c r="D570" s="9"/>
      <c r="E570" s="10"/>
      <c r="G570" s="8"/>
      <c r="J570" s="5"/>
      <c r="K570" s="5"/>
      <c r="L570" s="5"/>
      <c r="N570" s="5"/>
    </row>
    <row r="571" spans="1:14" s="7" customFormat="1" x14ac:dyDescent="0.25">
      <c r="A571" s="5"/>
      <c r="D571" s="9"/>
      <c r="E571" s="10"/>
      <c r="G571" s="8"/>
      <c r="J571" s="5"/>
      <c r="K571" s="5"/>
      <c r="L571" s="5"/>
      <c r="N571" s="5"/>
    </row>
    <row r="572" spans="1:14" s="7" customFormat="1" x14ac:dyDescent="0.25">
      <c r="A572" s="5"/>
      <c r="D572" s="9"/>
      <c r="E572" s="10"/>
      <c r="G572" s="8"/>
      <c r="J572" s="5"/>
      <c r="K572" s="5"/>
      <c r="L572" s="5"/>
      <c r="N572" s="5"/>
    </row>
    <row r="573" spans="1:14" s="7" customFormat="1" x14ac:dyDescent="0.25">
      <c r="A573" s="5"/>
      <c r="D573" s="9"/>
      <c r="E573" s="10"/>
      <c r="G573" s="8"/>
      <c r="J573" s="5"/>
      <c r="K573" s="5"/>
      <c r="L573" s="5"/>
      <c r="N573" s="5"/>
    </row>
    <row r="574" spans="1:14" s="7" customFormat="1" x14ac:dyDescent="0.25">
      <c r="A574" s="5"/>
      <c r="D574" s="9"/>
      <c r="E574" s="10"/>
      <c r="G574" s="8"/>
      <c r="J574" s="5"/>
      <c r="K574" s="5"/>
      <c r="L574" s="5"/>
      <c r="N574" s="5"/>
    </row>
    <row r="575" spans="1:14" s="7" customFormat="1" x14ac:dyDescent="0.25">
      <c r="A575" s="5"/>
      <c r="D575" s="9"/>
      <c r="E575" s="10"/>
      <c r="G575" s="8"/>
      <c r="J575" s="5"/>
      <c r="K575" s="5"/>
      <c r="L575" s="5"/>
      <c r="N575" s="5"/>
    </row>
    <row r="576" spans="1:14" s="7" customFormat="1" x14ac:dyDescent="0.25">
      <c r="A576" s="5"/>
      <c r="D576" s="9"/>
      <c r="E576" s="10"/>
      <c r="G576" s="8"/>
      <c r="J576" s="5"/>
      <c r="K576" s="5"/>
      <c r="L576" s="5"/>
      <c r="N576" s="5"/>
    </row>
    <row r="577" spans="1:14" s="7" customFormat="1" x14ac:dyDescent="0.25">
      <c r="A577" s="5"/>
      <c r="D577" s="9"/>
      <c r="E577" s="10"/>
      <c r="G577" s="8"/>
      <c r="J577" s="5"/>
      <c r="K577" s="5"/>
      <c r="L577" s="5"/>
      <c r="N577" s="5"/>
    </row>
    <row r="578" spans="1:14" s="7" customFormat="1" x14ac:dyDescent="0.25">
      <c r="A578" s="5"/>
      <c r="D578" s="9"/>
      <c r="E578" s="10"/>
      <c r="G578" s="8"/>
      <c r="J578" s="5"/>
      <c r="K578" s="5"/>
      <c r="L578" s="5"/>
      <c r="N578" s="5"/>
    </row>
    <row r="579" spans="1:14" s="7" customFormat="1" x14ac:dyDescent="0.25">
      <c r="A579" s="5"/>
      <c r="D579" s="9"/>
      <c r="E579" s="10"/>
      <c r="G579" s="8"/>
      <c r="J579" s="5"/>
      <c r="K579" s="5"/>
      <c r="L579" s="5"/>
      <c r="N579" s="5"/>
    </row>
    <row r="580" spans="1:14" s="7" customFormat="1" x14ac:dyDescent="0.25">
      <c r="A580" s="5"/>
      <c r="D580" s="9"/>
      <c r="E580" s="10"/>
      <c r="G580" s="8"/>
      <c r="J580" s="5"/>
      <c r="K580" s="5"/>
      <c r="L580" s="5"/>
      <c r="N580" s="5"/>
    </row>
    <row r="581" spans="1:14" s="7" customFormat="1" x14ac:dyDescent="0.25">
      <c r="A581" s="5"/>
      <c r="D581" s="9"/>
      <c r="E581" s="10"/>
      <c r="G581" s="8"/>
      <c r="J581" s="5"/>
      <c r="K581" s="5"/>
      <c r="L581" s="5"/>
      <c r="N581" s="5"/>
    </row>
    <row r="582" spans="1:14" s="7" customFormat="1" x14ac:dyDescent="0.25">
      <c r="A582" s="5"/>
      <c r="D582" s="9"/>
      <c r="E582" s="10"/>
      <c r="G582" s="8"/>
      <c r="J582" s="5"/>
      <c r="K582" s="5"/>
      <c r="L582" s="5"/>
      <c r="N582" s="5"/>
    </row>
    <row r="583" spans="1:14" s="7" customFormat="1" x14ac:dyDescent="0.25">
      <c r="A583" s="5"/>
      <c r="D583" s="9"/>
      <c r="E583" s="10"/>
      <c r="G583" s="8"/>
      <c r="J583" s="5"/>
      <c r="K583" s="5"/>
      <c r="L583" s="5"/>
      <c r="N583" s="5"/>
    </row>
    <row r="584" spans="1:14" s="7" customFormat="1" x14ac:dyDescent="0.25">
      <c r="A584" s="5"/>
      <c r="D584" s="9"/>
      <c r="E584" s="10"/>
      <c r="G584" s="8"/>
      <c r="J584" s="5"/>
      <c r="K584" s="5"/>
      <c r="L584" s="5"/>
      <c r="N584" s="5"/>
    </row>
    <row r="585" spans="1:14" s="7" customFormat="1" x14ac:dyDescent="0.25">
      <c r="A585" s="5"/>
      <c r="D585" s="9"/>
      <c r="E585" s="10"/>
      <c r="G585" s="8"/>
      <c r="J585" s="5"/>
      <c r="K585" s="5"/>
      <c r="L585" s="5"/>
      <c r="N585" s="5"/>
    </row>
    <row r="586" spans="1:14" s="7" customFormat="1" x14ac:dyDescent="0.25">
      <c r="A586" s="5"/>
      <c r="D586" s="9"/>
      <c r="E586" s="10"/>
      <c r="G586" s="8"/>
      <c r="J586" s="5"/>
      <c r="K586" s="5"/>
      <c r="L586" s="5"/>
      <c r="N586" s="5"/>
    </row>
    <row r="587" spans="1:14" s="7" customFormat="1" x14ac:dyDescent="0.25">
      <c r="A587" s="5"/>
      <c r="D587" s="9"/>
      <c r="E587" s="10"/>
      <c r="G587" s="8"/>
      <c r="J587" s="5"/>
      <c r="K587" s="5"/>
      <c r="L587" s="5"/>
      <c r="N587" s="5"/>
    </row>
    <row r="588" spans="1:14" s="7" customFormat="1" x14ac:dyDescent="0.25">
      <c r="A588" s="5"/>
      <c r="D588" s="9"/>
      <c r="E588" s="10"/>
      <c r="G588" s="8"/>
      <c r="J588" s="5"/>
      <c r="K588" s="5"/>
      <c r="L588" s="5"/>
      <c r="N588" s="5"/>
    </row>
    <row r="589" spans="1:14" s="7" customFormat="1" x14ac:dyDescent="0.25">
      <c r="A589" s="5"/>
      <c r="D589" s="9"/>
      <c r="E589" s="10"/>
      <c r="G589" s="8"/>
      <c r="J589" s="5"/>
      <c r="K589" s="5"/>
      <c r="L589" s="5"/>
      <c r="N589" s="5"/>
    </row>
    <row r="590" spans="1:14" s="7" customFormat="1" x14ac:dyDescent="0.25">
      <c r="A590" s="5"/>
      <c r="D590" s="9"/>
      <c r="E590" s="10"/>
      <c r="G590" s="8"/>
      <c r="J590" s="5"/>
      <c r="K590" s="5"/>
      <c r="L590" s="5"/>
      <c r="N590" s="5"/>
    </row>
    <row r="591" spans="1:14" s="7" customFormat="1" x14ac:dyDescent="0.25">
      <c r="A591" s="5"/>
      <c r="D591" s="9"/>
      <c r="E591" s="10"/>
      <c r="G591" s="8"/>
      <c r="J591" s="5"/>
      <c r="K591" s="5"/>
      <c r="L591" s="5"/>
      <c r="N591" s="5"/>
    </row>
    <row r="592" spans="1:14" s="7" customFormat="1" x14ac:dyDescent="0.25">
      <c r="A592" s="5"/>
      <c r="D592" s="9"/>
      <c r="E592" s="10"/>
      <c r="G592" s="8"/>
      <c r="J592" s="5"/>
      <c r="K592" s="5"/>
      <c r="L592" s="5"/>
      <c r="N592" s="5"/>
    </row>
    <row r="593" spans="1:14" s="7" customFormat="1" x14ac:dyDescent="0.25">
      <c r="A593" s="5"/>
      <c r="D593" s="9"/>
      <c r="E593" s="10"/>
      <c r="G593" s="8"/>
      <c r="J593" s="5"/>
      <c r="K593" s="5"/>
      <c r="L593" s="5"/>
      <c r="N593" s="5"/>
    </row>
    <row r="594" spans="1:14" s="7" customFormat="1" x14ac:dyDescent="0.25">
      <c r="A594" s="5"/>
      <c r="D594" s="9"/>
      <c r="E594" s="10"/>
      <c r="G594" s="8"/>
      <c r="J594" s="5"/>
      <c r="K594" s="5"/>
      <c r="L594" s="5"/>
      <c r="N594" s="5"/>
    </row>
    <row r="595" spans="1:14" s="7" customFormat="1" x14ac:dyDescent="0.25">
      <c r="A595" s="5"/>
      <c r="D595" s="9"/>
      <c r="E595" s="10"/>
      <c r="G595" s="8"/>
      <c r="J595" s="5"/>
      <c r="K595" s="5"/>
      <c r="L595" s="5"/>
      <c r="N595" s="5"/>
    </row>
    <row r="596" spans="1:14" s="7" customFormat="1" x14ac:dyDescent="0.25">
      <c r="A596" s="5"/>
      <c r="D596" s="9"/>
      <c r="E596" s="10"/>
      <c r="G596" s="8"/>
      <c r="J596" s="5"/>
      <c r="K596" s="5"/>
      <c r="L596" s="5"/>
      <c r="N596" s="5"/>
    </row>
    <row r="597" spans="1:14" s="7" customFormat="1" x14ac:dyDescent="0.25">
      <c r="A597" s="5"/>
      <c r="D597" s="9"/>
      <c r="E597" s="10"/>
      <c r="G597" s="8"/>
      <c r="J597" s="5"/>
      <c r="K597" s="5"/>
      <c r="L597" s="5"/>
      <c r="N597" s="5"/>
    </row>
    <row r="598" spans="1:14" s="7" customFormat="1" x14ac:dyDescent="0.25">
      <c r="A598" s="5"/>
      <c r="D598" s="9"/>
      <c r="E598" s="10"/>
      <c r="G598" s="8"/>
      <c r="J598" s="5"/>
      <c r="K598" s="5"/>
      <c r="L598" s="5"/>
      <c r="N598" s="5"/>
    </row>
    <row r="599" spans="1:14" s="7" customFormat="1" x14ac:dyDescent="0.25">
      <c r="A599" s="5"/>
      <c r="D599" s="9"/>
      <c r="E599" s="10"/>
      <c r="G599" s="8"/>
      <c r="J599" s="5"/>
      <c r="K599" s="5"/>
      <c r="L599" s="5"/>
      <c r="N599" s="5"/>
    </row>
    <row r="600" spans="1:14" s="7" customFormat="1" x14ac:dyDescent="0.25">
      <c r="A600" s="5"/>
      <c r="D600" s="9"/>
      <c r="E600" s="10"/>
      <c r="G600" s="8"/>
      <c r="J600" s="5"/>
      <c r="K600" s="5"/>
      <c r="L600" s="5"/>
      <c r="N600" s="5"/>
    </row>
    <row r="601" spans="1:14" s="7" customFormat="1" x14ac:dyDescent="0.25">
      <c r="A601" s="5"/>
      <c r="D601" s="9"/>
      <c r="E601" s="10"/>
      <c r="G601" s="8"/>
      <c r="J601" s="5"/>
      <c r="K601" s="5"/>
      <c r="L601" s="5"/>
      <c r="N601" s="5"/>
    </row>
    <row r="602" spans="1:14" s="7" customFormat="1" x14ac:dyDescent="0.25">
      <c r="A602" s="5"/>
      <c r="D602" s="9"/>
      <c r="E602" s="10"/>
      <c r="G602" s="8"/>
      <c r="J602" s="5"/>
      <c r="K602" s="5"/>
      <c r="L602" s="5"/>
      <c r="N602" s="5"/>
    </row>
    <row r="603" spans="1:14" s="7" customFormat="1" x14ac:dyDescent="0.25">
      <c r="A603" s="5"/>
      <c r="D603" s="9"/>
      <c r="E603" s="10"/>
      <c r="G603" s="8"/>
      <c r="J603" s="5"/>
      <c r="K603" s="5"/>
      <c r="L603" s="5"/>
      <c r="N603" s="5"/>
    </row>
    <row r="604" spans="1:14" s="7" customFormat="1" x14ac:dyDescent="0.25">
      <c r="A604" s="5"/>
      <c r="D604" s="9"/>
      <c r="E604" s="10"/>
      <c r="G604" s="8"/>
      <c r="J604" s="5"/>
      <c r="K604" s="5"/>
      <c r="L604" s="5"/>
      <c r="N604" s="5"/>
    </row>
    <row r="605" spans="1:14" s="7" customFormat="1" x14ac:dyDescent="0.25">
      <c r="A605" s="5"/>
      <c r="D605" s="9"/>
      <c r="E605" s="10"/>
      <c r="G605" s="8"/>
      <c r="J605" s="5"/>
      <c r="K605" s="5"/>
      <c r="L605" s="5"/>
      <c r="N605" s="5"/>
    </row>
    <row r="606" spans="1:14" s="7" customFormat="1" x14ac:dyDescent="0.25">
      <c r="A606" s="5"/>
      <c r="D606" s="9"/>
      <c r="E606" s="10"/>
      <c r="G606" s="8"/>
      <c r="J606" s="5"/>
      <c r="K606" s="5"/>
      <c r="L606" s="5"/>
      <c r="N606" s="5"/>
    </row>
    <row r="607" spans="1:14" s="7" customFormat="1" x14ac:dyDescent="0.25">
      <c r="A607" s="5"/>
      <c r="D607" s="9"/>
      <c r="E607" s="10"/>
      <c r="G607" s="8"/>
      <c r="J607" s="5"/>
      <c r="K607" s="5"/>
      <c r="L607" s="5"/>
      <c r="N607" s="5"/>
    </row>
    <row r="608" spans="1:14" s="7" customFormat="1" x14ac:dyDescent="0.25">
      <c r="A608" s="5"/>
      <c r="D608" s="9"/>
      <c r="E608" s="10"/>
      <c r="G608" s="8"/>
      <c r="J608" s="5"/>
      <c r="K608" s="5"/>
      <c r="L608" s="5"/>
      <c r="N608" s="5"/>
    </row>
    <row r="609" spans="1:14" s="7" customFormat="1" x14ac:dyDescent="0.25">
      <c r="A609" s="5"/>
      <c r="D609" s="9"/>
      <c r="E609" s="10"/>
      <c r="G609" s="8"/>
      <c r="J609" s="5"/>
      <c r="K609" s="5"/>
      <c r="L609" s="5"/>
      <c r="N609" s="5"/>
    </row>
    <row r="610" spans="1:14" s="7" customFormat="1" x14ac:dyDescent="0.25">
      <c r="A610" s="5"/>
      <c r="D610" s="9"/>
      <c r="E610" s="10"/>
      <c r="G610" s="8"/>
      <c r="J610" s="5"/>
      <c r="K610" s="5"/>
      <c r="L610" s="5"/>
      <c r="N610" s="5"/>
    </row>
    <row r="611" spans="1:14" s="7" customFormat="1" x14ac:dyDescent="0.25">
      <c r="A611" s="5"/>
      <c r="D611" s="9"/>
      <c r="E611" s="10"/>
      <c r="G611" s="8"/>
      <c r="J611" s="5"/>
      <c r="K611" s="5"/>
      <c r="L611" s="5"/>
      <c r="N611" s="5"/>
    </row>
    <row r="612" spans="1:14" s="7" customFormat="1" x14ac:dyDescent="0.25">
      <c r="A612" s="5"/>
      <c r="D612" s="9"/>
      <c r="E612" s="10"/>
      <c r="G612" s="8"/>
      <c r="J612" s="5"/>
      <c r="K612" s="5"/>
      <c r="L612" s="5"/>
      <c r="N612" s="5"/>
    </row>
    <row r="613" spans="1:14" s="7" customFormat="1" x14ac:dyDescent="0.25">
      <c r="A613" s="5"/>
      <c r="D613" s="9"/>
      <c r="E613" s="10"/>
      <c r="G613" s="8"/>
      <c r="J613" s="5"/>
      <c r="K613" s="5"/>
      <c r="L613" s="5"/>
      <c r="N613" s="5"/>
    </row>
    <row r="614" spans="1:14" s="7" customFormat="1" x14ac:dyDescent="0.25">
      <c r="A614" s="5"/>
      <c r="D614" s="9"/>
      <c r="E614" s="10"/>
      <c r="G614" s="8"/>
      <c r="J614" s="5"/>
      <c r="K614" s="5"/>
      <c r="L614" s="5"/>
      <c r="N614" s="5"/>
    </row>
    <row r="615" spans="1:14" s="7" customFormat="1" x14ac:dyDescent="0.25">
      <c r="A615" s="5"/>
      <c r="D615" s="9"/>
      <c r="E615" s="10"/>
      <c r="G615" s="8"/>
      <c r="J615" s="5"/>
      <c r="K615" s="5"/>
      <c r="L615" s="5"/>
      <c r="N615" s="5"/>
    </row>
    <row r="616" spans="1:14" s="7" customFormat="1" x14ac:dyDescent="0.25">
      <c r="A616" s="5"/>
      <c r="D616" s="9"/>
      <c r="E616" s="10"/>
      <c r="G616" s="8"/>
      <c r="J616" s="5"/>
      <c r="K616" s="5"/>
      <c r="L616" s="5"/>
      <c r="N616" s="5"/>
    </row>
    <row r="617" spans="1:14" s="7" customFormat="1" x14ac:dyDescent="0.25">
      <c r="A617" s="5"/>
      <c r="D617" s="9"/>
      <c r="E617" s="10"/>
      <c r="G617" s="8"/>
      <c r="J617" s="5"/>
      <c r="K617" s="5"/>
      <c r="L617" s="5"/>
      <c r="N617" s="5"/>
    </row>
    <row r="618" spans="1:14" s="7" customFormat="1" x14ac:dyDescent="0.25">
      <c r="A618" s="5"/>
      <c r="D618" s="9"/>
      <c r="E618" s="10"/>
      <c r="G618" s="8"/>
      <c r="J618" s="5"/>
      <c r="K618" s="5"/>
      <c r="L618" s="5"/>
      <c r="N618" s="5"/>
    </row>
    <row r="619" spans="1:14" s="7" customFormat="1" x14ac:dyDescent="0.25">
      <c r="A619" s="5"/>
      <c r="D619" s="9"/>
      <c r="E619" s="10"/>
      <c r="G619" s="8"/>
      <c r="J619" s="5"/>
      <c r="K619" s="5"/>
      <c r="L619" s="5"/>
      <c r="N619" s="5"/>
    </row>
    <row r="620" spans="1:14" s="7" customFormat="1" x14ac:dyDescent="0.25">
      <c r="A620" s="5"/>
      <c r="D620" s="9"/>
      <c r="E620" s="10"/>
      <c r="G620" s="8"/>
      <c r="J620" s="5"/>
      <c r="K620" s="5"/>
      <c r="L620" s="5"/>
      <c r="N620" s="5"/>
    </row>
    <row r="621" spans="1:14" s="7" customFormat="1" x14ac:dyDescent="0.25">
      <c r="A621" s="5"/>
      <c r="D621" s="9"/>
      <c r="E621" s="10"/>
      <c r="G621" s="8"/>
      <c r="J621" s="5"/>
      <c r="K621" s="5"/>
      <c r="L621" s="5"/>
      <c r="N621" s="5"/>
    </row>
    <row r="622" spans="1:14" s="7" customFormat="1" x14ac:dyDescent="0.25">
      <c r="A622" s="5"/>
      <c r="D622" s="9"/>
      <c r="E622" s="10"/>
      <c r="G622" s="8"/>
      <c r="J622" s="5"/>
      <c r="K622" s="5"/>
      <c r="L622" s="5"/>
      <c r="N622" s="5"/>
    </row>
    <row r="623" spans="1:14" s="7" customFormat="1" x14ac:dyDescent="0.25">
      <c r="A623" s="5"/>
      <c r="D623" s="9"/>
      <c r="E623" s="10"/>
      <c r="G623" s="8"/>
      <c r="J623" s="5"/>
      <c r="K623" s="5"/>
      <c r="L623" s="5"/>
      <c r="N623" s="5"/>
    </row>
    <row r="624" spans="1:14" s="7" customFormat="1" x14ac:dyDescent="0.25">
      <c r="A624" s="5"/>
      <c r="D624" s="9"/>
      <c r="E624" s="10"/>
      <c r="G624" s="8"/>
      <c r="J624" s="5"/>
      <c r="K624" s="5"/>
      <c r="L624" s="5"/>
      <c r="N624" s="5"/>
    </row>
    <row r="625" spans="1:14" s="7" customFormat="1" x14ac:dyDescent="0.25">
      <c r="A625" s="5"/>
      <c r="D625" s="9"/>
      <c r="E625" s="10"/>
      <c r="G625" s="8"/>
      <c r="J625" s="5"/>
      <c r="K625" s="5"/>
      <c r="L625" s="5"/>
      <c r="N625" s="5"/>
    </row>
    <row r="626" spans="1:14" s="7" customFormat="1" x14ac:dyDescent="0.25">
      <c r="A626" s="5"/>
      <c r="D626" s="9"/>
      <c r="E626" s="10"/>
      <c r="G626" s="8"/>
      <c r="J626" s="5"/>
      <c r="K626" s="5"/>
      <c r="L626" s="5"/>
      <c r="N626" s="5"/>
    </row>
    <row r="627" spans="1:14" s="7" customFormat="1" x14ac:dyDescent="0.25">
      <c r="A627" s="5"/>
      <c r="D627" s="9"/>
      <c r="E627" s="10"/>
      <c r="G627" s="8"/>
      <c r="J627" s="5"/>
      <c r="K627" s="5"/>
      <c r="L627" s="5"/>
      <c r="N627" s="5"/>
    </row>
    <row r="628" spans="1:14" s="7" customFormat="1" x14ac:dyDescent="0.25">
      <c r="A628" s="5"/>
      <c r="D628" s="9"/>
      <c r="E628" s="10"/>
      <c r="G628" s="8"/>
      <c r="J628" s="5"/>
      <c r="K628" s="5"/>
      <c r="L628" s="5"/>
      <c r="N628" s="5"/>
    </row>
    <row r="629" spans="1:14" s="7" customFormat="1" x14ac:dyDescent="0.25">
      <c r="A629" s="5"/>
      <c r="D629" s="9"/>
      <c r="E629" s="10"/>
      <c r="G629" s="8"/>
      <c r="J629" s="5"/>
      <c r="K629" s="5"/>
      <c r="L629" s="5"/>
      <c r="N629" s="5"/>
    </row>
    <row r="630" spans="1:14" s="7" customFormat="1" x14ac:dyDescent="0.25">
      <c r="A630" s="5"/>
      <c r="D630" s="9"/>
      <c r="E630" s="10"/>
      <c r="G630" s="8"/>
      <c r="J630" s="5"/>
      <c r="K630" s="5"/>
      <c r="L630" s="5"/>
      <c r="N630" s="5"/>
    </row>
    <row r="631" spans="1:14" s="7" customFormat="1" x14ac:dyDescent="0.25">
      <c r="A631" s="5"/>
      <c r="D631" s="9"/>
      <c r="E631" s="10"/>
      <c r="G631" s="8"/>
      <c r="J631" s="5"/>
      <c r="K631" s="5"/>
      <c r="L631" s="5"/>
      <c r="N631" s="5"/>
    </row>
    <row r="632" spans="1:14" s="7" customFormat="1" x14ac:dyDescent="0.25">
      <c r="A632" s="5"/>
      <c r="D632" s="9"/>
      <c r="E632" s="10"/>
      <c r="G632" s="8"/>
      <c r="J632" s="5"/>
      <c r="K632" s="5"/>
      <c r="L632" s="5"/>
      <c r="N632" s="5"/>
    </row>
    <row r="633" spans="1:14" s="7" customFormat="1" x14ac:dyDescent="0.25">
      <c r="A633" s="5"/>
      <c r="D633" s="9"/>
      <c r="E633" s="10"/>
      <c r="G633" s="8"/>
      <c r="J633" s="5"/>
      <c r="K633" s="5"/>
      <c r="L633" s="5"/>
      <c r="N633" s="5"/>
    </row>
    <row r="634" spans="1:14" s="7" customFormat="1" x14ac:dyDescent="0.25">
      <c r="A634" s="5"/>
      <c r="D634" s="9"/>
      <c r="E634" s="10"/>
      <c r="G634" s="8"/>
      <c r="J634" s="5"/>
      <c r="K634" s="5"/>
      <c r="L634" s="5"/>
      <c r="N634" s="5"/>
    </row>
    <row r="635" spans="1:14" s="7" customFormat="1" x14ac:dyDescent="0.25">
      <c r="A635" s="5"/>
      <c r="D635" s="9"/>
      <c r="E635" s="10"/>
      <c r="G635" s="8"/>
      <c r="J635" s="5"/>
      <c r="K635" s="5"/>
      <c r="L635" s="5"/>
      <c r="N635" s="5"/>
    </row>
    <row r="636" spans="1:14" s="7" customFormat="1" x14ac:dyDescent="0.25">
      <c r="A636" s="5"/>
      <c r="D636" s="9"/>
      <c r="E636" s="10"/>
      <c r="G636" s="8"/>
      <c r="J636" s="5"/>
      <c r="K636" s="5"/>
      <c r="L636" s="5"/>
      <c r="N636" s="5"/>
    </row>
    <row r="637" spans="1:14" s="7" customFormat="1" x14ac:dyDescent="0.25">
      <c r="A637" s="5"/>
      <c r="D637" s="9"/>
      <c r="E637" s="10"/>
      <c r="G637" s="8"/>
      <c r="J637" s="5"/>
      <c r="K637" s="5"/>
      <c r="L637" s="5"/>
      <c r="N637" s="5"/>
    </row>
    <row r="638" spans="1:14" s="7" customFormat="1" x14ac:dyDescent="0.25">
      <c r="A638" s="5"/>
      <c r="D638" s="9"/>
      <c r="E638" s="10"/>
      <c r="G638" s="8"/>
      <c r="J638" s="5"/>
      <c r="K638" s="5"/>
      <c r="L638" s="5"/>
      <c r="N638" s="5"/>
    </row>
    <row r="639" spans="1:14" s="7" customFormat="1" x14ac:dyDescent="0.25">
      <c r="A639" s="5"/>
      <c r="D639" s="9"/>
      <c r="E639" s="10"/>
      <c r="G639" s="8"/>
      <c r="J639" s="5"/>
      <c r="K639" s="5"/>
      <c r="L639" s="5"/>
      <c r="N639" s="5"/>
    </row>
    <row r="640" spans="1:14" s="7" customFormat="1" x14ac:dyDescent="0.25">
      <c r="A640" s="5"/>
      <c r="D640" s="9"/>
      <c r="E640" s="10"/>
      <c r="G640" s="8"/>
      <c r="J640" s="5"/>
      <c r="K640" s="5"/>
      <c r="L640" s="5"/>
      <c r="N640" s="5"/>
    </row>
    <row r="641" spans="1:14" s="7" customFormat="1" x14ac:dyDescent="0.25">
      <c r="A641" s="5"/>
      <c r="D641" s="9"/>
      <c r="E641" s="10"/>
      <c r="G641" s="8"/>
      <c r="J641" s="5"/>
      <c r="K641" s="5"/>
      <c r="L641" s="5"/>
      <c r="N641" s="5"/>
    </row>
    <row r="642" spans="1:14" s="7" customFormat="1" x14ac:dyDescent="0.25">
      <c r="A642" s="5"/>
      <c r="D642" s="9"/>
      <c r="E642" s="10"/>
      <c r="G642" s="8"/>
      <c r="J642" s="5"/>
      <c r="K642" s="5"/>
      <c r="L642" s="5"/>
      <c r="N642" s="5"/>
    </row>
    <row r="643" spans="1:14" s="7" customFormat="1" x14ac:dyDescent="0.25">
      <c r="A643" s="5"/>
      <c r="D643" s="9"/>
      <c r="E643" s="10"/>
      <c r="G643" s="8"/>
      <c r="J643" s="5"/>
      <c r="K643" s="5"/>
      <c r="L643" s="5"/>
      <c r="N643" s="5"/>
    </row>
    <row r="644" spans="1:14" s="7" customFormat="1" x14ac:dyDescent="0.25">
      <c r="A644" s="5"/>
      <c r="D644" s="9"/>
      <c r="E644" s="10"/>
      <c r="G644" s="8"/>
      <c r="J644" s="5"/>
      <c r="K644" s="5"/>
      <c r="L644" s="5"/>
      <c r="N644" s="5"/>
    </row>
    <row r="645" spans="1:14" s="7" customFormat="1" x14ac:dyDescent="0.25">
      <c r="A645" s="5"/>
      <c r="D645" s="9"/>
      <c r="E645" s="10"/>
      <c r="G645" s="8"/>
      <c r="J645" s="5"/>
      <c r="K645" s="5"/>
      <c r="L645" s="5"/>
      <c r="N645" s="5"/>
    </row>
    <row r="646" spans="1:14" s="7" customFormat="1" x14ac:dyDescent="0.25">
      <c r="A646" s="5"/>
      <c r="D646" s="9"/>
      <c r="E646" s="10"/>
      <c r="G646" s="8"/>
      <c r="J646" s="5"/>
      <c r="K646" s="5"/>
      <c r="L646" s="5"/>
      <c r="N646" s="5"/>
    </row>
    <row r="647" spans="1:14" s="7" customFormat="1" x14ac:dyDescent="0.25">
      <c r="A647" s="5"/>
      <c r="D647" s="9"/>
      <c r="E647" s="10"/>
      <c r="G647" s="8"/>
      <c r="J647" s="5"/>
      <c r="K647" s="5"/>
      <c r="L647" s="5"/>
      <c r="N647" s="5"/>
    </row>
    <row r="648" spans="1:14" s="7" customFormat="1" x14ac:dyDescent="0.25">
      <c r="A648" s="5"/>
      <c r="D648" s="9"/>
      <c r="E648" s="10"/>
      <c r="G648" s="8"/>
      <c r="J648" s="5"/>
      <c r="K648" s="5"/>
      <c r="L648" s="5"/>
      <c r="N648" s="5"/>
    </row>
    <row r="649" spans="1:14" s="7" customFormat="1" x14ac:dyDescent="0.25">
      <c r="A649" s="5"/>
      <c r="D649" s="9"/>
      <c r="E649" s="10"/>
      <c r="G649" s="8"/>
      <c r="J649" s="5"/>
      <c r="K649" s="5"/>
      <c r="L649" s="5"/>
      <c r="N649" s="5"/>
    </row>
    <row r="650" spans="1:14" s="7" customFormat="1" x14ac:dyDescent="0.25">
      <c r="A650" s="5"/>
      <c r="D650" s="9"/>
      <c r="E650" s="10"/>
      <c r="G650" s="8"/>
      <c r="J650" s="5"/>
      <c r="K650" s="5"/>
      <c r="L650" s="5"/>
      <c r="N650" s="5"/>
    </row>
    <row r="651" spans="1:14" s="7" customFormat="1" x14ac:dyDescent="0.25">
      <c r="A651" s="5"/>
      <c r="D651" s="9"/>
      <c r="E651" s="10"/>
      <c r="G651" s="8"/>
      <c r="J651" s="5"/>
      <c r="K651" s="5"/>
      <c r="L651" s="5"/>
      <c r="N651" s="5"/>
    </row>
    <row r="652" spans="1:14" s="7" customFormat="1" x14ac:dyDescent="0.25">
      <c r="A652" s="5"/>
      <c r="D652" s="9"/>
      <c r="E652" s="10"/>
      <c r="G652" s="8"/>
      <c r="J652" s="5"/>
      <c r="K652" s="5"/>
      <c r="L652" s="5"/>
      <c r="N652" s="5"/>
    </row>
    <row r="653" spans="1:14" s="7" customFormat="1" x14ac:dyDescent="0.25">
      <c r="A653" s="5"/>
      <c r="D653" s="9"/>
      <c r="E653" s="10"/>
      <c r="G653" s="8"/>
      <c r="J653" s="5"/>
      <c r="K653" s="5"/>
      <c r="L653" s="5"/>
      <c r="N653" s="5"/>
    </row>
    <row r="654" spans="1:14" s="7" customFormat="1" x14ac:dyDescent="0.25">
      <c r="A654" s="5"/>
      <c r="D654" s="9"/>
      <c r="E654" s="10"/>
      <c r="G654" s="8"/>
      <c r="J654" s="5"/>
      <c r="K654" s="5"/>
      <c r="L654" s="5"/>
      <c r="N654" s="5"/>
    </row>
    <row r="655" spans="1:14" s="7" customFormat="1" x14ac:dyDescent="0.25">
      <c r="A655" s="5"/>
      <c r="D655" s="9"/>
      <c r="E655" s="10"/>
      <c r="G655" s="8"/>
      <c r="J655" s="5"/>
      <c r="K655" s="5"/>
      <c r="L655" s="5"/>
      <c r="N655" s="5"/>
    </row>
    <row r="656" spans="1:14" s="7" customFormat="1" x14ac:dyDescent="0.25">
      <c r="A656" s="5"/>
      <c r="D656" s="9"/>
      <c r="E656" s="10"/>
      <c r="G656" s="8"/>
      <c r="J656" s="5"/>
      <c r="K656" s="5"/>
      <c r="L656" s="5"/>
      <c r="N656" s="5"/>
    </row>
    <row r="657" spans="1:14" s="7" customFormat="1" x14ac:dyDescent="0.25">
      <c r="A657" s="5"/>
      <c r="D657" s="9"/>
      <c r="E657" s="10"/>
      <c r="G657" s="8"/>
      <c r="J657" s="5"/>
      <c r="K657" s="5"/>
      <c r="L657" s="5"/>
      <c r="N657" s="5"/>
    </row>
    <row r="658" spans="1:14" s="7" customFormat="1" x14ac:dyDescent="0.25">
      <c r="A658" s="5"/>
      <c r="D658" s="9"/>
      <c r="E658" s="10"/>
      <c r="G658" s="8"/>
      <c r="J658" s="5"/>
      <c r="K658" s="5"/>
      <c r="L658" s="5"/>
      <c r="N658" s="5"/>
    </row>
    <row r="659" spans="1:14" s="7" customFormat="1" x14ac:dyDescent="0.25">
      <c r="A659" s="5"/>
      <c r="D659" s="9"/>
      <c r="E659" s="10"/>
      <c r="G659" s="8"/>
      <c r="J659" s="5"/>
      <c r="K659" s="5"/>
      <c r="L659" s="5"/>
      <c r="N659" s="5"/>
    </row>
    <row r="660" spans="1:14" s="7" customFormat="1" x14ac:dyDescent="0.25">
      <c r="A660" s="5"/>
      <c r="D660" s="9"/>
      <c r="E660" s="10"/>
      <c r="G660" s="8"/>
      <c r="J660" s="5"/>
      <c r="K660" s="5"/>
      <c r="L660" s="5"/>
      <c r="N660" s="5"/>
    </row>
    <row r="661" spans="1:14" s="7" customFormat="1" x14ac:dyDescent="0.25">
      <c r="A661" s="5"/>
      <c r="D661" s="9"/>
      <c r="E661" s="10"/>
      <c r="G661" s="8"/>
      <c r="J661" s="5"/>
      <c r="K661" s="5"/>
      <c r="L661" s="5"/>
      <c r="N661" s="5"/>
    </row>
    <row r="662" spans="1:14" s="7" customFormat="1" x14ac:dyDescent="0.25">
      <c r="A662" s="5"/>
      <c r="D662" s="9"/>
      <c r="E662" s="10"/>
      <c r="G662" s="8"/>
      <c r="J662" s="5"/>
      <c r="K662" s="5"/>
      <c r="L662" s="5"/>
      <c r="N662" s="5"/>
    </row>
    <row r="663" spans="1:14" s="7" customFormat="1" x14ac:dyDescent="0.25">
      <c r="A663" s="5"/>
      <c r="D663" s="9"/>
      <c r="E663" s="10"/>
      <c r="G663" s="8"/>
      <c r="J663" s="5"/>
      <c r="K663" s="5"/>
      <c r="L663" s="5"/>
      <c r="N663" s="5"/>
    </row>
    <row r="664" spans="1:14" s="7" customFormat="1" x14ac:dyDescent="0.25">
      <c r="A664" s="5"/>
      <c r="D664" s="9"/>
      <c r="E664" s="10"/>
      <c r="G664" s="8"/>
      <c r="J664" s="5"/>
      <c r="K664" s="5"/>
      <c r="L664" s="5"/>
      <c r="N664" s="5"/>
    </row>
    <row r="665" spans="1:14" s="7" customFormat="1" x14ac:dyDescent="0.25">
      <c r="A665" s="5"/>
      <c r="D665" s="9"/>
      <c r="E665" s="10"/>
      <c r="G665" s="8"/>
      <c r="J665" s="5"/>
      <c r="K665" s="5"/>
      <c r="L665" s="5"/>
      <c r="N665" s="5"/>
    </row>
    <row r="666" spans="1:14" s="7" customFormat="1" x14ac:dyDescent="0.25">
      <c r="A666" s="5"/>
      <c r="D666" s="9"/>
      <c r="E666" s="10"/>
      <c r="G666" s="8"/>
      <c r="J666" s="5"/>
      <c r="K666" s="5"/>
      <c r="L666" s="5"/>
      <c r="N666" s="5"/>
    </row>
    <row r="667" spans="1:14" s="7" customFormat="1" x14ac:dyDescent="0.25">
      <c r="A667" s="5"/>
      <c r="D667" s="9"/>
      <c r="E667" s="10"/>
      <c r="G667" s="8"/>
      <c r="J667" s="5"/>
      <c r="K667" s="5"/>
      <c r="L667" s="5"/>
      <c r="N667" s="5"/>
    </row>
    <row r="668" spans="1:14" s="7" customFormat="1" x14ac:dyDescent="0.25">
      <c r="A668" s="5"/>
      <c r="D668" s="9"/>
      <c r="E668" s="10"/>
      <c r="G668" s="8"/>
      <c r="J668" s="5"/>
      <c r="K668" s="5"/>
      <c r="L668" s="5"/>
      <c r="N668" s="5"/>
    </row>
    <row r="669" spans="1:14" s="7" customFormat="1" x14ac:dyDescent="0.25">
      <c r="A669" s="5"/>
      <c r="D669" s="9"/>
      <c r="E669" s="10"/>
      <c r="G669" s="8"/>
      <c r="J669" s="5"/>
      <c r="K669" s="5"/>
      <c r="L669" s="5"/>
      <c r="N669" s="5"/>
    </row>
    <row r="670" spans="1:14" s="7" customFormat="1" x14ac:dyDescent="0.25">
      <c r="A670" s="5"/>
      <c r="D670" s="9"/>
      <c r="E670" s="10"/>
      <c r="G670" s="8"/>
      <c r="J670" s="5"/>
      <c r="K670" s="5"/>
      <c r="L670" s="5"/>
      <c r="N670" s="5"/>
    </row>
    <row r="671" spans="1:14" s="7" customFormat="1" x14ac:dyDescent="0.25">
      <c r="A671" s="5"/>
      <c r="D671" s="9"/>
      <c r="E671" s="10"/>
      <c r="G671" s="8"/>
      <c r="J671" s="5"/>
      <c r="K671" s="5"/>
      <c r="L671" s="5"/>
      <c r="N671" s="5"/>
    </row>
    <row r="672" spans="1:14" s="7" customFormat="1" x14ac:dyDescent="0.25">
      <c r="A672" s="5"/>
      <c r="D672" s="9"/>
      <c r="E672" s="10"/>
      <c r="G672" s="8"/>
      <c r="J672" s="5"/>
      <c r="K672" s="5"/>
      <c r="L672" s="5"/>
      <c r="N672" s="5"/>
    </row>
    <row r="673" spans="1:14" s="7" customFormat="1" x14ac:dyDescent="0.25">
      <c r="A673" s="5"/>
      <c r="D673" s="9"/>
      <c r="E673" s="10"/>
      <c r="G673" s="8"/>
      <c r="J673" s="5"/>
      <c r="K673" s="5"/>
      <c r="L673" s="5"/>
      <c r="N673" s="5"/>
    </row>
    <row r="674" spans="1:14" s="7" customFormat="1" x14ac:dyDescent="0.25">
      <c r="A674" s="5"/>
      <c r="D674" s="9"/>
      <c r="E674" s="10"/>
      <c r="G674" s="8"/>
      <c r="J674" s="5"/>
      <c r="K674" s="5"/>
      <c r="L674" s="5"/>
      <c r="N674" s="5"/>
    </row>
    <row r="675" spans="1:14" s="7" customFormat="1" x14ac:dyDescent="0.25">
      <c r="A675" s="5"/>
      <c r="D675" s="9"/>
      <c r="E675" s="10"/>
      <c r="G675" s="8"/>
      <c r="J675" s="5"/>
      <c r="K675" s="5"/>
      <c r="L675" s="5"/>
      <c r="N675" s="5"/>
    </row>
    <row r="676" spans="1:14" s="7" customFormat="1" x14ac:dyDescent="0.25">
      <c r="A676" s="5"/>
      <c r="D676" s="9"/>
      <c r="E676" s="10"/>
      <c r="G676" s="8"/>
      <c r="J676" s="5"/>
      <c r="K676" s="5"/>
      <c r="L676" s="5"/>
      <c r="N676" s="5"/>
    </row>
    <row r="677" spans="1:14" s="7" customFormat="1" x14ac:dyDescent="0.25">
      <c r="A677" s="5"/>
      <c r="D677" s="9"/>
      <c r="E677" s="10"/>
      <c r="G677" s="8"/>
      <c r="J677" s="5"/>
      <c r="K677" s="5"/>
      <c r="L677" s="5"/>
      <c r="N677" s="5"/>
    </row>
    <row r="678" spans="1:14" s="7" customFormat="1" x14ac:dyDescent="0.25">
      <c r="A678" s="5"/>
      <c r="D678" s="9"/>
      <c r="E678" s="10"/>
      <c r="G678" s="8"/>
      <c r="J678" s="5"/>
      <c r="K678" s="5"/>
      <c r="L678" s="5"/>
      <c r="N678" s="5"/>
    </row>
    <row r="679" spans="1:14" s="7" customFormat="1" x14ac:dyDescent="0.25">
      <c r="A679" s="5"/>
      <c r="D679" s="9"/>
      <c r="E679" s="10"/>
      <c r="G679" s="8"/>
      <c r="J679" s="5"/>
      <c r="K679" s="5"/>
      <c r="L679" s="5"/>
      <c r="N679" s="5"/>
    </row>
    <row r="680" spans="1:14" s="7" customFormat="1" x14ac:dyDescent="0.25">
      <c r="A680" s="5"/>
      <c r="D680" s="9"/>
      <c r="E680" s="10"/>
      <c r="G680" s="8"/>
      <c r="J680" s="5"/>
      <c r="K680" s="5"/>
      <c r="L680" s="5"/>
      <c r="N680" s="5"/>
    </row>
    <row r="681" spans="1:14" s="7" customFormat="1" x14ac:dyDescent="0.25">
      <c r="A681" s="5"/>
      <c r="D681" s="9"/>
      <c r="E681" s="10"/>
      <c r="G681" s="8"/>
      <c r="J681" s="5"/>
      <c r="K681" s="5"/>
      <c r="L681" s="5"/>
      <c r="N681" s="5"/>
    </row>
    <row r="682" spans="1:14" s="7" customFormat="1" x14ac:dyDescent="0.25">
      <c r="A682" s="5"/>
      <c r="D682" s="9"/>
      <c r="E682" s="10"/>
      <c r="G682" s="8"/>
      <c r="J682" s="5"/>
      <c r="K682" s="5"/>
      <c r="L682" s="5"/>
      <c r="N682" s="5"/>
    </row>
    <row r="683" spans="1:14" s="7" customFormat="1" x14ac:dyDescent="0.25">
      <c r="A683" s="5"/>
      <c r="D683" s="9"/>
      <c r="E683" s="10"/>
      <c r="G683" s="8"/>
      <c r="J683" s="5"/>
      <c r="K683" s="5"/>
      <c r="L683" s="5"/>
      <c r="N683" s="5"/>
    </row>
    <row r="684" spans="1:14" s="7" customFormat="1" x14ac:dyDescent="0.25">
      <c r="A684" s="5"/>
      <c r="D684" s="9"/>
      <c r="E684" s="10"/>
      <c r="G684" s="8"/>
      <c r="J684" s="5"/>
      <c r="K684" s="5"/>
      <c r="L684" s="5"/>
      <c r="N684" s="5"/>
    </row>
    <row r="685" spans="1:14" s="7" customFormat="1" x14ac:dyDescent="0.25">
      <c r="A685" s="5"/>
      <c r="D685" s="9"/>
      <c r="E685" s="10"/>
      <c r="G685" s="8"/>
      <c r="J685" s="5"/>
      <c r="K685" s="5"/>
      <c r="L685" s="5"/>
      <c r="N685" s="5"/>
    </row>
    <row r="686" spans="1:14" s="7" customFormat="1" x14ac:dyDescent="0.25">
      <c r="A686" s="5"/>
      <c r="D686" s="9"/>
      <c r="E686" s="10"/>
      <c r="G686" s="8"/>
      <c r="J686" s="5"/>
      <c r="K686" s="5"/>
      <c r="L686" s="5"/>
      <c r="N686" s="5"/>
    </row>
    <row r="687" spans="1:14" s="7" customFormat="1" x14ac:dyDescent="0.25">
      <c r="A687" s="5"/>
      <c r="D687" s="9"/>
      <c r="E687" s="10"/>
      <c r="G687" s="8"/>
      <c r="J687" s="5"/>
      <c r="K687" s="5"/>
      <c r="L687" s="5"/>
      <c r="N687" s="5"/>
    </row>
    <row r="688" spans="1:14" s="7" customFormat="1" x14ac:dyDescent="0.25">
      <c r="A688" s="5"/>
      <c r="D688" s="9"/>
      <c r="E688" s="10"/>
      <c r="G688" s="8"/>
      <c r="J688" s="5"/>
      <c r="K688" s="5"/>
      <c r="L688" s="5"/>
      <c r="N688" s="5"/>
    </row>
    <row r="689" spans="1:14" s="7" customFormat="1" x14ac:dyDescent="0.25">
      <c r="A689" s="5"/>
      <c r="D689" s="9"/>
      <c r="E689" s="10"/>
      <c r="G689" s="8"/>
      <c r="J689" s="5"/>
      <c r="K689" s="5"/>
      <c r="L689" s="5"/>
      <c r="N689" s="5"/>
    </row>
    <row r="690" spans="1:14" s="7" customFormat="1" x14ac:dyDescent="0.25">
      <c r="A690" s="5"/>
      <c r="D690" s="9"/>
      <c r="E690" s="10"/>
      <c r="G690" s="8"/>
      <c r="J690" s="5"/>
      <c r="K690" s="5"/>
      <c r="L690" s="5"/>
      <c r="N690" s="5"/>
    </row>
    <row r="691" spans="1:14" s="7" customFormat="1" x14ac:dyDescent="0.25">
      <c r="A691" s="5"/>
      <c r="D691" s="9"/>
      <c r="E691" s="10"/>
      <c r="G691" s="8"/>
      <c r="J691" s="5"/>
      <c r="K691" s="5"/>
      <c r="L691" s="5"/>
      <c r="N691" s="5"/>
    </row>
    <row r="692" spans="1:14" s="7" customFormat="1" x14ac:dyDescent="0.25">
      <c r="A692" s="5"/>
      <c r="D692" s="9"/>
      <c r="E692" s="10"/>
      <c r="G692" s="8"/>
      <c r="J692" s="5"/>
      <c r="K692" s="5"/>
      <c r="L692" s="5"/>
      <c r="N692" s="5"/>
    </row>
    <row r="693" spans="1:14" s="7" customFormat="1" x14ac:dyDescent="0.25">
      <c r="A693" s="5"/>
      <c r="D693" s="9"/>
      <c r="E693" s="10"/>
      <c r="G693" s="8"/>
      <c r="J693" s="5"/>
      <c r="K693" s="5"/>
      <c r="L693" s="5"/>
      <c r="N693" s="5"/>
    </row>
    <row r="694" spans="1:14" s="7" customFormat="1" x14ac:dyDescent="0.25">
      <c r="A694" s="5"/>
      <c r="D694" s="9"/>
      <c r="E694" s="10"/>
      <c r="G694" s="8"/>
      <c r="J694" s="5"/>
      <c r="K694" s="5"/>
      <c r="L694" s="5"/>
      <c r="N694" s="5"/>
    </row>
    <row r="695" spans="1:14" s="7" customFormat="1" x14ac:dyDescent="0.25">
      <c r="A695" s="5"/>
      <c r="D695" s="9"/>
      <c r="E695" s="10"/>
      <c r="G695" s="8"/>
      <c r="J695" s="5"/>
      <c r="K695" s="5"/>
      <c r="L695" s="5"/>
      <c r="N695" s="5"/>
    </row>
    <row r="696" spans="1:14" s="7" customFormat="1" x14ac:dyDescent="0.25">
      <c r="A696" s="5"/>
      <c r="D696" s="9"/>
      <c r="E696" s="10"/>
      <c r="G696" s="8"/>
      <c r="J696" s="5"/>
      <c r="K696" s="5"/>
      <c r="L696" s="5"/>
      <c r="N696" s="5"/>
    </row>
    <row r="697" spans="1:14" s="7" customFormat="1" x14ac:dyDescent="0.25">
      <c r="A697" s="5"/>
      <c r="D697" s="9"/>
      <c r="E697" s="10"/>
      <c r="G697" s="8"/>
      <c r="J697" s="5"/>
      <c r="K697" s="5"/>
      <c r="L697" s="5"/>
      <c r="N697" s="5"/>
    </row>
    <row r="698" spans="1:14" s="7" customFormat="1" x14ac:dyDescent="0.25">
      <c r="A698" s="5"/>
      <c r="D698" s="9"/>
      <c r="E698" s="10"/>
      <c r="G698" s="8"/>
      <c r="J698" s="5"/>
      <c r="K698" s="5"/>
      <c r="L698" s="5"/>
      <c r="N698" s="5"/>
    </row>
    <row r="699" spans="1:14" s="7" customFormat="1" x14ac:dyDescent="0.25">
      <c r="A699" s="5"/>
      <c r="D699" s="9"/>
      <c r="E699" s="10"/>
      <c r="G699" s="8"/>
      <c r="J699" s="5"/>
      <c r="K699" s="5"/>
      <c r="L699" s="5"/>
      <c r="N699" s="5"/>
    </row>
    <row r="700" spans="1:14" s="7" customFormat="1" x14ac:dyDescent="0.25">
      <c r="A700" s="5"/>
      <c r="D700" s="9"/>
      <c r="E700" s="10"/>
      <c r="G700" s="8"/>
      <c r="J700" s="5"/>
      <c r="K700" s="5"/>
      <c r="L700" s="5"/>
      <c r="N700" s="5"/>
    </row>
    <row r="701" spans="1:14" s="7" customFormat="1" x14ac:dyDescent="0.25">
      <c r="A701" s="5"/>
      <c r="D701" s="9"/>
      <c r="E701" s="10"/>
      <c r="G701" s="8"/>
      <c r="J701" s="5"/>
      <c r="K701" s="5"/>
      <c r="L701" s="5"/>
      <c r="N701" s="5"/>
    </row>
    <row r="702" spans="1:14" s="7" customFormat="1" x14ac:dyDescent="0.25">
      <c r="A702" s="5"/>
      <c r="D702" s="9"/>
      <c r="E702" s="10"/>
      <c r="G702" s="8"/>
      <c r="J702" s="5"/>
      <c r="K702" s="5"/>
      <c r="L702" s="5"/>
      <c r="N702" s="5"/>
    </row>
    <row r="703" spans="1:14" s="7" customFormat="1" x14ac:dyDescent="0.25">
      <c r="A703" s="5"/>
      <c r="D703" s="9"/>
      <c r="E703" s="10"/>
      <c r="G703" s="8"/>
      <c r="J703" s="5"/>
      <c r="K703" s="5"/>
      <c r="L703" s="5"/>
      <c r="N703" s="5"/>
    </row>
    <row r="704" spans="1:14" s="7" customFormat="1" x14ac:dyDescent="0.25">
      <c r="A704" s="5"/>
      <c r="D704" s="9"/>
      <c r="E704" s="10"/>
      <c r="G704" s="8"/>
      <c r="J704" s="5"/>
      <c r="K704" s="5"/>
      <c r="L704" s="5"/>
      <c r="N704" s="5"/>
    </row>
    <row r="705" spans="1:14" s="7" customFormat="1" x14ac:dyDescent="0.25">
      <c r="A705" s="5"/>
      <c r="D705" s="9"/>
      <c r="E705" s="10"/>
      <c r="G705" s="8"/>
      <c r="J705" s="5"/>
      <c r="K705" s="5"/>
      <c r="L705" s="5"/>
      <c r="N705" s="5"/>
    </row>
    <row r="706" spans="1:14" s="7" customFormat="1" x14ac:dyDescent="0.25">
      <c r="A706" s="5"/>
      <c r="D706" s="9"/>
      <c r="E706" s="10"/>
      <c r="G706" s="8"/>
      <c r="J706" s="5"/>
      <c r="K706" s="5"/>
      <c r="L706" s="5"/>
      <c r="N706" s="5"/>
    </row>
    <row r="707" spans="1:14" s="7" customFormat="1" x14ac:dyDescent="0.25">
      <c r="A707" s="5"/>
      <c r="D707" s="9"/>
      <c r="E707" s="10"/>
      <c r="G707" s="8"/>
      <c r="J707" s="5"/>
      <c r="K707" s="5"/>
      <c r="L707" s="5"/>
      <c r="N707" s="5"/>
    </row>
    <row r="708" spans="1:14" s="7" customFormat="1" x14ac:dyDescent="0.25">
      <c r="A708" s="5"/>
      <c r="D708" s="9"/>
      <c r="E708" s="10"/>
      <c r="G708" s="8"/>
      <c r="J708" s="5"/>
      <c r="K708" s="5"/>
      <c r="L708" s="5"/>
      <c r="N708" s="5"/>
    </row>
    <row r="709" spans="1:14" s="7" customFormat="1" x14ac:dyDescent="0.25">
      <c r="A709" s="5"/>
      <c r="D709" s="9"/>
      <c r="E709" s="10"/>
      <c r="G709" s="8"/>
      <c r="J709" s="5"/>
      <c r="K709" s="5"/>
      <c r="L709" s="5"/>
      <c r="N709" s="5"/>
    </row>
    <row r="710" spans="1:14" s="7" customFormat="1" x14ac:dyDescent="0.25">
      <c r="A710" s="5"/>
      <c r="D710" s="9"/>
      <c r="E710" s="10"/>
      <c r="G710" s="8"/>
      <c r="J710" s="5"/>
      <c r="K710" s="5"/>
      <c r="L710" s="5"/>
      <c r="N710" s="5"/>
    </row>
    <row r="711" spans="1:14" s="7" customFormat="1" x14ac:dyDescent="0.25">
      <c r="A711" s="5"/>
      <c r="D711" s="9"/>
      <c r="E711" s="10"/>
      <c r="G711" s="8"/>
      <c r="J711" s="5"/>
      <c r="K711" s="5"/>
      <c r="L711" s="5"/>
      <c r="N711" s="5"/>
    </row>
    <row r="712" spans="1:14" s="7" customFormat="1" x14ac:dyDescent="0.25">
      <c r="A712" s="5"/>
      <c r="D712" s="9"/>
      <c r="E712" s="10"/>
      <c r="G712" s="8"/>
      <c r="J712" s="5"/>
      <c r="K712" s="5"/>
      <c r="L712" s="5"/>
      <c r="N712" s="5"/>
    </row>
    <row r="713" spans="1:14" s="7" customFormat="1" x14ac:dyDescent="0.25">
      <c r="A713" s="5"/>
      <c r="D713" s="9"/>
      <c r="E713" s="10"/>
      <c r="G713" s="8"/>
      <c r="J713" s="5"/>
      <c r="K713" s="5"/>
      <c r="L713" s="5"/>
      <c r="N713" s="5"/>
    </row>
    <row r="714" spans="1:14" s="7" customFormat="1" x14ac:dyDescent="0.25">
      <c r="A714" s="5"/>
      <c r="D714" s="9"/>
      <c r="E714" s="10"/>
      <c r="G714" s="8"/>
      <c r="J714" s="5"/>
      <c r="K714" s="5"/>
      <c r="L714" s="5"/>
      <c r="N714" s="5"/>
    </row>
    <row r="715" spans="1:14" s="7" customFormat="1" x14ac:dyDescent="0.25">
      <c r="A715" s="5"/>
      <c r="D715" s="9"/>
      <c r="E715" s="10"/>
      <c r="G715" s="8"/>
      <c r="J715" s="5"/>
      <c r="K715" s="5"/>
      <c r="L715" s="5"/>
      <c r="N715" s="5"/>
    </row>
    <row r="716" spans="1:14" s="7" customFormat="1" x14ac:dyDescent="0.25">
      <c r="A716" s="5"/>
      <c r="D716" s="9"/>
      <c r="E716" s="10"/>
      <c r="G716" s="8"/>
      <c r="J716" s="5"/>
      <c r="K716" s="5"/>
      <c r="L716" s="5"/>
      <c r="N716" s="5"/>
    </row>
    <row r="717" spans="1:14" s="7" customFormat="1" x14ac:dyDescent="0.25">
      <c r="A717" s="5"/>
      <c r="D717" s="9"/>
      <c r="E717" s="10"/>
      <c r="G717" s="8"/>
      <c r="J717" s="5"/>
      <c r="K717" s="5"/>
      <c r="L717" s="5"/>
      <c r="N717" s="5"/>
    </row>
    <row r="718" spans="1:14" s="7" customFormat="1" x14ac:dyDescent="0.25">
      <c r="A718" s="5"/>
      <c r="D718" s="9"/>
      <c r="E718" s="10"/>
      <c r="G718" s="8"/>
      <c r="J718" s="5"/>
      <c r="K718" s="5"/>
      <c r="L718" s="5"/>
      <c r="N718" s="5"/>
    </row>
    <row r="719" spans="1:14" s="7" customFormat="1" x14ac:dyDescent="0.25">
      <c r="A719" s="5"/>
      <c r="D719" s="9"/>
      <c r="E719" s="10"/>
      <c r="G719" s="8"/>
      <c r="J719" s="5"/>
      <c r="K719" s="5"/>
      <c r="L719" s="5"/>
      <c r="N719" s="5"/>
    </row>
    <row r="720" spans="1:14" s="7" customFormat="1" x14ac:dyDescent="0.25">
      <c r="A720" s="5"/>
      <c r="D720" s="9"/>
      <c r="E720" s="10"/>
      <c r="G720" s="8"/>
      <c r="J720" s="5"/>
      <c r="K720" s="5"/>
      <c r="L720" s="5"/>
      <c r="N720" s="5"/>
    </row>
    <row r="721" spans="1:14" s="7" customFormat="1" x14ac:dyDescent="0.25">
      <c r="A721" s="5"/>
      <c r="D721" s="9"/>
      <c r="E721" s="10"/>
      <c r="G721" s="8"/>
      <c r="J721" s="5"/>
      <c r="K721" s="5"/>
      <c r="L721" s="5"/>
      <c r="N721" s="5"/>
    </row>
    <row r="722" spans="1:14" s="7" customFormat="1" x14ac:dyDescent="0.25">
      <c r="A722" s="5"/>
      <c r="D722" s="9"/>
      <c r="E722" s="10"/>
      <c r="G722" s="8"/>
      <c r="J722" s="5"/>
      <c r="K722" s="5"/>
      <c r="L722" s="5"/>
      <c r="N722" s="5"/>
    </row>
    <row r="723" spans="1:14" s="7" customFormat="1" x14ac:dyDescent="0.25">
      <c r="A723" s="5"/>
      <c r="D723" s="9"/>
      <c r="E723" s="10"/>
      <c r="G723" s="8"/>
      <c r="J723" s="5"/>
      <c r="K723" s="5"/>
      <c r="L723" s="5"/>
      <c r="N723" s="5"/>
    </row>
    <row r="724" spans="1:14" s="7" customFormat="1" x14ac:dyDescent="0.25">
      <c r="A724" s="5"/>
      <c r="D724" s="9"/>
      <c r="E724" s="10"/>
      <c r="G724" s="8"/>
      <c r="J724" s="5"/>
      <c r="K724" s="5"/>
      <c r="L724" s="5"/>
      <c r="N724" s="5"/>
    </row>
    <row r="725" spans="1:14" s="7" customFormat="1" x14ac:dyDescent="0.25">
      <c r="A725" s="5"/>
      <c r="D725" s="9"/>
      <c r="E725" s="10"/>
      <c r="G725" s="8"/>
      <c r="J725" s="5"/>
      <c r="K725" s="5"/>
      <c r="L725" s="5"/>
      <c r="N725" s="5"/>
    </row>
    <row r="726" spans="1:14" s="7" customFormat="1" x14ac:dyDescent="0.25">
      <c r="A726" s="5"/>
      <c r="D726" s="9"/>
      <c r="E726" s="10"/>
      <c r="G726" s="8"/>
      <c r="J726" s="5"/>
      <c r="K726" s="5"/>
      <c r="L726" s="5"/>
      <c r="N726" s="5"/>
    </row>
    <row r="727" spans="1:14" s="7" customFormat="1" x14ac:dyDescent="0.25">
      <c r="A727" s="5"/>
      <c r="D727" s="9"/>
      <c r="E727" s="10"/>
      <c r="G727" s="8"/>
      <c r="J727" s="5"/>
      <c r="K727" s="5"/>
      <c r="L727" s="5"/>
      <c r="N727" s="5"/>
    </row>
    <row r="728" spans="1:14" s="7" customFormat="1" x14ac:dyDescent="0.25">
      <c r="A728" s="5"/>
      <c r="D728" s="9"/>
      <c r="E728" s="10"/>
      <c r="G728" s="8"/>
      <c r="J728" s="5"/>
      <c r="K728" s="5"/>
      <c r="L728" s="5"/>
      <c r="N728" s="5"/>
    </row>
    <row r="729" spans="1:14" s="7" customFormat="1" x14ac:dyDescent="0.25">
      <c r="A729" s="5"/>
      <c r="D729" s="9"/>
      <c r="E729" s="10"/>
      <c r="G729" s="8"/>
      <c r="J729" s="5"/>
      <c r="K729" s="5"/>
      <c r="L729" s="5"/>
      <c r="N729" s="5"/>
    </row>
    <row r="730" spans="1:14" s="7" customFormat="1" x14ac:dyDescent="0.25">
      <c r="A730" s="5"/>
      <c r="D730" s="9"/>
      <c r="E730" s="10"/>
      <c r="G730" s="8"/>
      <c r="J730" s="5"/>
      <c r="K730" s="5"/>
      <c r="L730" s="5"/>
      <c r="N730" s="5"/>
    </row>
    <row r="731" spans="1:14" s="7" customFormat="1" x14ac:dyDescent="0.25">
      <c r="A731" s="5"/>
      <c r="D731" s="9"/>
      <c r="E731" s="10"/>
      <c r="G731" s="8"/>
      <c r="J731" s="5"/>
      <c r="K731" s="5"/>
      <c r="L731" s="5"/>
      <c r="N731" s="5"/>
    </row>
    <row r="732" spans="1:14" s="7" customFormat="1" x14ac:dyDescent="0.25">
      <c r="A732" s="5"/>
      <c r="D732" s="9"/>
      <c r="E732" s="10"/>
      <c r="G732" s="8"/>
      <c r="J732" s="5"/>
      <c r="K732" s="5"/>
      <c r="L732" s="5"/>
      <c r="N732" s="5"/>
    </row>
    <row r="733" spans="1:14" s="7" customFormat="1" x14ac:dyDescent="0.25">
      <c r="A733" s="5"/>
      <c r="D733" s="9"/>
      <c r="E733" s="10"/>
      <c r="G733" s="8"/>
      <c r="J733" s="5"/>
      <c r="K733" s="5"/>
      <c r="L733" s="5"/>
      <c r="N733" s="5"/>
    </row>
    <row r="734" spans="1:14" s="7" customFormat="1" x14ac:dyDescent="0.25">
      <c r="A734" s="5"/>
      <c r="D734" s="9"/>
      <c r="E734" s="10"/>
      <c r="G734" s="8"/>
      <c r="J734" s="5"/>
      <c r="K734" s="5"/>
      <c r="L734" s="5"/>
      <c r="N734" s="5"/>
    </row>
    <row r="735" spans="1:14" s="7" customFormat="1" x14ac:dyDescent="0.25">
      <c r="A735" s="5"/>
      <c r="D735" s="9"/>
      <c r="E735" s="10"/>
      <c r="G735" s="8"/>
      <c r="J735" s="5"/>
      <c r="K735" s="5"/>
      <c r="L735" s="5"/>
      <c r="N735" s="5"/>
    </row>
    <row r="736" spans="1:14" s="7" customFormat="1" x14ac:dyDescent="0.25">
      <c r="A736" s="5"/>
      <c r="D736" s="9"/>
      <c r="E736" s="10"/>
      <c r="G736" s="8"/>
      <c r="J736" s="5"/>
      <c r="K736" s="5"/>
      <c r="L736" s="5"/>
      <c r="N736" s="5"/>
    </row>
    <row r="737" spans="1:14" s="7" customFormat="1" x14ac:dyDescent="0.25">
      <c r="A737" s="5"/>
      <c r="D737" s="9"/>
      <c r="E737" s="10"/>
      <c r="G737" s="8"/>
      <c r="J737" s="5"/>
      <c r="K737" s="5"/>
      <c r="L737" s="5"/>
      <c r="N737" s="5"/>
    </row>
    <row r="738" spans="1:14" s="7" customFormat="1" x14ac:dyDescent="0.25">
      <c r="A738" s="5"/>
      <c r="D738" s="9"/>
      <c r="E738" s="10"/>
      <c r="G738" s="8"/>
      <c r="J738" s="5"/>
      <c r="K738" s="5"/>
      <c r="L738" s="5"/>
      <c r="N738" s="5"/>
    </row>
    <row r="739" spans="1:14" s="7" customFormat="1" x14ac:dyDescent="0.25">
      <c r="A739" s="5"/>
      <c r="D739" s="9"/>
      <c r="E739" s="10"/>
      <c r="G739" s="8"/>
      <c r="J739" s="5"/>
      <c r="K739" s="5"/>
      <c r="L739" s="5"/>
      <c r="N739" s="5"/>
    </row>
    <row r="740" spans="1:14" s="7" customFormat="1" x14ac:dyDescent="0.25">
      <c r="A740" s="5"/>
      <c r="D740" s="9"/>
      <c r="E740" s="10"/>
      <c r="G740" s="8"/>
      <c r="J740" s="5"/>
      <c r="K740" s="5"/>
      <c r="L740" s="5"/>
      <c r="N740" s="5"/>
    </row>
    <row r="741" spans="1:14" s="7" customFormat="1" x14ac:dyDescent="0.25">
      <c r="A741" s="5"/>
      <c r="D741" s="9"/>
      <c r="E741" s="10"/>
      <c r="G741" s="8"/>
      <c r="J741" s="5"/>
      <c r="K741" s="5"/>
      <c r="L741" s="5"/>
      <c r="N741" s="5"/>
    </row>
    <row r="742" spans="1:14" s="7" customFormat="1" x14ac:dyDescent="0.25">
      <c r="A742" s="5"/>
      <c r="D742" s="9"/>
      <c r="E742" s="10"/>
      <c r="G742" s="8"/>
      <c r="J742" s="5"/>
      <c r="K742" s="5"/>
      <c r="L742" s="5"/>
      <c r="N742" s="5"/>
    </row>
    <row r="743" spans="1:14" s="7" customFormat="1" x14ac:dyDescent="0.25">
      <c r="A743" s="5"/>
      <c r="D743" s="9"/>
      <c r="E743" s="10"/>
      <c r="G743" s="8"/>
      <c r="J743" s="5"/>
      <c r="K743" s="5"/>
      <c r="L743" s="5"/>
      <c r="N743" s="5"/>
    </row>
    <row r="744" spans="1:14" s="7" customFormat="1" x14ac:dyDescent="0.25">
      <c r="A744" s="5"/>
      <c r="D744" s="9"/>
      <c r="E744" s="10"/>
      <c r="G744" s="8"/>
      <c r="J744" s="5"/>
      <c r="K744" s="5"/>
      <c r="L744" s="5"/>
      <c r="N744" s="5"/>
    </row>
    <row r="745" spans="1:14" s="7" customFormat="1" x14ac:dyDescent="0.25">
      <c r="A745" s="5"/>
      <c r="D745" s="9"/>
      <c r="E745" s="10"/>
      <c r="G745" s="8"/>
      <c r="J745" s="5"/>
      <c r="K745" s="5"/>
      <c r="L745" s="5"/>
      <c r="N745" s="5"/>
    </row>
    <row r="746" spans="1:14" s="7" customFormat="1" x14ac:dyDescent="0.25">
      <c r="A746" s="5"/>
      <c r="D746" s="9"/>
      <c r="E746" s="10"/>
      <c r="G746" s="8"/>
      <c r="J746" s="5"/>
      <c r="K746" s="5"/>
      <c r="L746" s="5"/>
      <c r="N746" s="5"/>
    </row>
    <row r="747" spans="1:14" s="7" customFormat="1" x14ac:dyDescent="0.25">
      <c r="A747" s="5"/>
      <c r="D747" s="9"/>
      <c r="E747" s="10"/>
      <c r="G747" s="8"/>
      <c r="J747" s="5"/>
      <c r="K747" s="5"/>
      <c r="L747" s="5"/>
      <c r="N747" s="5"/>
    </row>
    <row r="748" spans="1:14" s="7" customFormat="1" x14ac:dyDescent="0.25">
      <c r="A748" s="5"/>
      <c r="D748" s="9"/>
      <c r="E748" s="10"/>
      <c r="G748" s="8"/>
      <c r="J748" s="5"/>
      <c r="K748" s="5"/>
      <c r="L748" s="5"/>
      <c r="N748" s="5"/>
    </row>
    <row r="749" spans="1:14" s="7" customFormat="1" x14ac:dyDescent="0.25">
      <c r="A749" s="5"/>
      <c r="D749" s="9"/>
      <c r="E749" s="10"/>
      <c r="G749" s="8"/>
      <c r="J749" s="5"/>
      <c r="K749" s="5"/>
      <c r="L749" s="5"/>
      <c r="N749" s="5"/>
    </row>
    <row r="750" spans="1:14" s="7" customFormat="1" x14ac:dyDescent="0.25">
      <c r="A750" s="5"/>
      <c r="D750" s="9"/>
      <c r="E750" s="10"/>
      <c r="G750" s="8"/>
      <c r="J750" s="5"/>
      <c r="K750" s="5"/>
      <c r="L750" s="5"/>
      <c r="N750" s="5"/>
    </row>
    <row r="751" spans="1:14" s="7" customFormat="1" x14ac:dyDescent="0.25">
      <c r="A751" s="5"/>
      <c r="D751" s="9"/>
      <c r="E751" s="10"/>
      <c r="G751" s="8"/>
      <c r="J751" s="5"/>
      <c r="K751" s="5"/>
      <c r="L751" s="5"/>
      <c r="N751" s="5"/>
    </row>
    <row r="752" spans="1:14" s="7" customFormat="1" x14ac:dyDescent="0.25">
      <c r="A752" s="5"/>
      <c r="D752" s="9"/>
      <c r="E752" s="10"/>
      <c r="G752" s="8"/>
      <c r="J752" s="5"/>
      <c r="K752" s="5"/>
      <c r="L752" s="5"/>
      <c r="N752" s="5"/>
    </row>
    <row r="753" spans="1:14" s="7" customFormat="1" x14ac:dyDescent="0.25">
      <c r="A753" s="5"/>
      <c r="D753" s="9"/>
      <c r="E753" s="10"/>
      <c r="G753" s="8"/>
      <c r="J753" s="5"/>
      <c r="K753" s="5"/>
      <c r="L753" s="5"/>
      <c r="N753" s="5"/>
    </row>
    <row r="754" spans="1:14" s="7" customFormat="1" x14ac:dyDescent="0.25">
      <c r="A754" s="5"/>
      <c r="D754" s="9"/>
      <c r="E754" s="10"/>
      <c r="G754" s="8"/>
      <c r="J754" s="5"/>
      <c r="K754" s="5"/>
      <c r="L754" s="5"/>
      <c r="N754" s="5"/>
    </row>
    <row r="755" spans="1:14" s="7" customFormat="1" x14ac:dyDescent="0.25">
      <c r="A755" s="5"/>
      <c r="D755" s="9"/>
      <c r="E755" s="10"/>
      <c r="G755" s="8"/>
      <c r="J755" s="5"/>
      <c r="K755" s="5"/>
      <c r="L755" s="5"/>
      <c r="N755" s="5"/>
    </row>
    <row r="756" spans="1:14" s="7" customFormat="1" x14ac:dyDescent="0.25">
      <c r="A756" s="5"/>
      <c r="D756" s="9"/>
      <c r="E756" s="10"/>
      <c r="G756" s="8"/>
      <c r="J756" s="5"/>
      <c r="K756" s="5"/>
      <c r="L756" s="5"/>
      <c r="N756" s="5"/>
    </row>
    <row r="757" spans="1:14" s="7" customFormat="1" x14ac:dyDescent="0.25">
      <c r="A757" s="5"/>
      <c r="D757" s="9"/>
      <c r="E757" s="10"/>
      <c r="G757" s="8"/>
      <c r="J757" s="5"/>
      <c r="K757" s="5"/>
      <c r="L757" s="5"/>
      <c r="N757" s="5"/>
    </row>
    <row r="758" spans="1:14" s="7" customFormat="1" x14ac:dyDescent="0.25">
      <c r="A758" s="5"/>
      <c r="D758" s="9"/>
      <c r="E758" s="10"/>
      <c r="G758" s="8"/>
      <c r="J758" s="5"/>
      <c r="K758" s="5"/>
      <c r="L758" s="5"/>
      <c r="N758" s="5"/>
    </row>
    <row r="759" spans="1:14" s="7" customFormat="1" x14ac:dyDescent="0.25">
      <c r="A759" s="5"/>
      <c r="D759" s="9"/>
      <c r="E759" s="10"/>
      <c r="G759" s="8"/>
      <c r="J759" s="5"/>
      <c r="K759" s="5"/>
      <c r="L759" s="5"/>
      <c r="N759" s="5"/>
    </row>
    <row r="760" spans="1:14" s="7" customFormat="1" x14ac:dyDescent="0.25">
      <c r="A760" s="5"/>
      <c r="D760" s="9"/>
      <c r="E760" s="10"/>
      <c r="G760" s="8"/>
      <c r="J760" s="5"/>
      <c r="K760" s="5"/>
      <c r="L760" s="5"/>
      <c r="N760" s="5"/>
    </row>
    <row r="761" spans="1:14" s="7" customFormat="1" x14ac:dyDescent="0.25">
      <c r="A761" s="5"/>
      <c r="D761" s="9"/>
      <c r="E761" s="10"/>
      <c r="G761" s="8"/>
      <c r="J761" s="5"/>
      <c r="K761" s="5"/>
      <c r="L761" s="5"/>
      <c r="N761" s="5"/>
    </row>
    <row r="762" spans="1:14" s="7" customFormat="1" x14ac:dyDescent="0.25">
      <c r="A762" s="5"/>
      <c r="D762" s="9"/>
      <c r="E762" s="10"/>
      <c r="G762" s="8"/>
      <c r="J762" s="5"/>
      <c r="K762" s="5"/>
      <c r="L762" s="5"/>
      <c r="N762" s="5"/>
    </row>
    <row r="763" spans="1:14" s="7" customFormat="1" x14ac:dyDescent="0.25">
      <c r="A763" s="5"/>
      <c r="D763" s="9"/>
      <c r="E763" s="10"/>
      <c r="G763" s="8"/>
      <c r="J763" s="5"/>
      <c r="K763" s="5"/>
      <c r="L763" s="5"/>
      <c r="N763" s="5"/>
    </row>
    <row r="764" spans="1:14" s="7" customFormat="1" x14ac:dyDescent="0.25">
      <c r="A764" s="5"/>
      <c r="D764" s="9"/>
      <c r="E764" s="10"/>
      <c r="G764" s="8"/>
      <c r="J764" s="5"/>
      <c r="K764" s="5"/>
      <c r="L764" s="5"/>
      <c r="N764" s="5"/>
    </row>
    <row r="765" spans="1:14" s="7" customFormat="1" x14ac:dyDescent="0.25">
      <c r="A765" s="5"/>
      <c r="D765" s="9"/>
      <c r="E765" s="10"/>
      <c r="G765" s="8"/>
      <c r="J765" s="5"/>
      <c r="K765" s="5"/>
      <c r="L765" s="5"/>
      <c r="N765" s="5"/>
    </row>
    <row r="766" spans="1:14" s="7" customFormat="1" x14ac:dyDescent="0.25">
      <c r="A766" s="5"/>
      <c r="D766" s="9"/>
      <c r="E766" s="10"/>
      <c r="G766" s="8"/>
      <c r="J766" s="5"/>
      <c r="K766" s="5"/>
      <c r="L766" s="5"/>
      <c r="N766" s="5"/>
    </row>
    <row r="767" spans="1:14" s="7" customFormat="1" x14ac:dyDescent="0.25">
      <c r="A767" s="5"/>
      <c r="D767" s="9"/>
      <c r="E767" s="10"/>
      <c r="G767" s="8"/>
      <c r="J767" s="5"/>
      <c r="K767" s="5"/>
      <c r="L767" s="5"/>
      <c r="N767" s="5"/>
    </row>
    <row r="768" spans="1:14" s="7" customFormat="1" x14ac:dyDescent="0.25">
      <c r="A768" s="5"/>
      <c r="D768" s="9"/>
      <c r="E768" s="10"/>
      <c r="G768" s="8"/>
      <c r="J768" s="5"/>
      <c r="K768" s="5"/>
      <c r="L768" s="5"/>
      <c r="N768" s="5"/>
    </row>
    <row r="769" spans="1:14" s="7" customFormat="1" x14ac:dyDescent="0.25">
      <c r="A769" s="5"/>
      <c r="D769" s="9"/>
      <c r="E769" s="10"/>
      <c r="G769" s="8"/>
      <c r="J769" s="5"/>
      <c r="K769" s="5"/>
      <c r="L769" s="5"/>
      <c r="N769" s="5"/>
    </row>
    <row r="770" spans="1:14" s="7" customFormat="1" x14ac:dyDescent="0.25">
      <c r="A770" s="5"/>
      <c r="D770" s="9"/>
      <c r="E770" s="10"/>
      <c r="G770" s="8"/>
      <c r="J770" s="5"/>
      <c r="K770" s="5"/>
      <c r="L770" s="5"/>
      <c r="N770" s="5"/>
    </row>
    <row r="771" spans="1:14" s="7" customFormat="1" x14ac:dyDescent="0.25">
      <c r="A771" s="5"/>
      <c r="D771" s="9"/>
      <c r="E771" s="10"/>
      <c r="G771" s="8"/>
      <c r="J771" s="5"/>
      <c r="K771" s="5"/>
      <c r="L771" s="5"/>
      <c r="N771" s="5"/>
    </row>
    <row r="772" spans="1:14" s="7" customFormat="1" x14ac:dyDescent="0.25">
      <c r="A772" s="5"/>
      <c r="D772" s="9"/>
      <c r="E772" s="10"/>
      <c r="G772" s="8"/>
      <c r="J772" s="5"/>
      <c r="K772" s="5"/>
      <c r="L772" s="5"/>
      <c r="N772" s="5"/>
    </row>
    <row r="773" spans="1:14" s="7" customFormat="1" x14ac:dyDescent="0.25">
      <c r="A773" s="5"/>
      <c r="D773" s="9"/>
      <c r="E773" s="10"/>
      <c r="G773" s="8"/>
      <c r="J773" s="5"/>
      <c r="K773" s="5"/>
      <c r="L773" s="5"/>
      <c r="N773" s="5"/>
    </row>
    <row r="774" spans="1:14" s="7" customFormat="1" x14ac:dyDescent="0.25">
      <c r="A774" s="5"/>
      <c r="D774" s="9"/>
      <c r="E774" s="10"/>
      <c r="G774" s="8"/>
      <c r="J774" s="5"/>
      <c r="K774" s="5"/>
      <c r="L774" s="5"/>
      <c r="N774" s="5"/>
    </row>
    <row r="775" spans="1:14" s="7" customFormat="1" x14ac:dyDescent="0.25">
      <c r="A775" s="5"/>
      <c r="D775" s="9"/>
      <c r="E775" s="10"/>
      <c r="G775" s="8"/>
      <c r="J775" s="5"/>
      <c r="K775" s="5"/>
      <c r="L775" s="5"/>
      <c r="N775" s="5"/>
    </row>
    <row r="776" spans="1:14" s="7" customFormat="1" x14ac:dyDescent="0.25">
      <c r="A776" s="5"/>
      <c r="D776" s="9"/>
      <c r="E776" s="10"/>
      <c r="G776" s="8"/>
      <c r="J776" s="5"/>
      <c r="K776" s="5"/>
      <c r="L776" s="5"/>
      <c r="N776" s="5"/>
    </row>
    <row r="777" spans="1:14" s="7" customFormat="1" x14ac:dyDescent="0.25">
      <c r="A777" s="5"/>
      <c r="D777" s="9"/>
      <c r="E777" s="10"/>
      <c r="G777" s="8"/>
      <c r="J777" s="5"/>
      <c r="K777" s="5"/>
      <c r="L777" s="5"/>
      <c r="N777" s="5"/>
    </row>
    <row r="778" spans="1:14" s="7" customFormat="1" x14ac:dyDescent="0.25">
      <c r="A778" s="5"/>
      <c r="D778" s="9"/>
      <c r="E778" s="10"/>
      <c r="G778" s="8"/>
      <c r="J778" s="5"/>
      <c r="K778" s="5"/>
      <c r="L778" s="5"/>
      <c r="N778" s="5"/>
    </row>
    <row r="779" spans="1:14" s="7" customFormat="1" x14ac:dyDescent="0.25">
      <c r="A779" s="5"/>
      <c r="D779" s="9"/>
      <c r="E779" s="10"/>
      <c r="G779" s="8"/>
      <c r="J779" s="5"/>
      <c r="K779" s="5"/>
      <c r="L779" s="5"/>
      <c r="N779" s="5"/>
    </row>
    <row r="780" spans="1:14" s="7" customFormat="1" x14ac:dyDescent="0.25">
      <c r="A780" s="5"/>
      <c r="D780" s="9"/>
      <c r="E780" s="10"/>
      <c r="G780" s="8"/>
      <c r="J780" s="5"/>
      <c r="K780" s="5"/>
      <c r="L780" s="5"/>
      <c r="N780" s="5"/>
    </row>
    <row r="781" spans="1:14" s="7" customFormat="1" x14ac:dyDescent="0.25">
      <c r="A781" s="5"/>
      <c r="D781" s="9"/>
      <c r="E781" s="10"/>
      <c r="G781" s="8"/>
      <c r="J781" s="5"/>
      <c r="K781" s="5"/>
      <c r="L781" s="5"/>
      <c r="N781" s="5"/>
    </row>
    <row r="782" spans="1:14" s="7" customFormat="1" x14ac:dyDescent="0.25">
      <c r="A782" s="5"/>
      <c r="D782" s="9"/>
      <c r="E782" s="10"/>
      <c r="G782" s="8"/>
      <c r="J782" s="5"/>
      <c r="K782" s="5"/>
      <c r="L782" s="5"/>
      <c r="N782" s="5"/>
    </row>
    <row r="783" spans="1:14" s="7" customFormat="1" x14ac:dyDescent="0.25">
      <c r="A783" s="5"/>
      <c r="D783" s="9"/>
      <c r="E783" s="10"/>
      <c r="G783" s="8"/>
      <c r="J783" s="5"/>
      <c r="K783" s="5"/>
      <c r="L783" s="5"/>
      <c r="N783" s="5"/>
    </row>
    <row r="784" spans="1:14" s="7" customFormat="1" x14ac:dyDescent="0.25">
      <c r="A784" s="5"/>
      <c r="D784" s="9"/>
      <c r="E784" s="10"/>
      <c r="G784" s="8"/>
      <c r="J784" s="5"/>
      <c r="K784" s="5"/>
      <c r="L784" s="5"/>
      <c r="N784" s="5"/>
    </row>
    <row r="785" spans="1:14" s="7" customFormat="1" x14ac:dyDescent="0.25">
      <c r="A785" s="5"/>
      <c r="D785" s="9"/>
      <c r="E785" s="10"/>
      <c r="G785" s="8"/>
      <c r="J785" s="5"/>
      <c r="K785" s="5"/>
      <c r="L785" s="5"/>
      <c r="N785" s="5"/>
    </row>
    <row r="786" spans="1:14" s="7" customFormat="1" x14ac:dyDescent="0.25">
      <c r="A786" s="5"/>
      <c r="D786" s="9"/>
      <c r="E786" s="10"/>
      <c r="G786" s="8"/>
      <c r="J786" s="5"/>
      <c r="K786" s="5"/>
      <c r="L786" s="5"/>
      <c r="N786" s="5"/>
    </row>
    <row r="787" spans="1:14" s="7" customFormat="1" x14ac:dyDescent="0.25">
      <c r="A787" s="5"/>
      <c r="D787" s="9"/>
      <c r="E787" s="10"/>
      <c r="G787" s="8"/>
      <c r="J787" s="5"/>
      <c r="K787" s="5"/>
      <c r="L787" s="5"/>
      <c r="N787" s="5"/>
    </row>
    <row r="788" spans="1:14" s="7" customFormat="1" x14ac:dyDescent="0.25">
      <c r="A788" s="5"/>
      <c r="D788" s="9"/>
      <c r="E788" s="10"/>
      <c r="G788" s="8"/>
      <c r="J788" s="5"/>
      <c r="K788" s="5"/>
      <c r="L788" s="5"/>
      <c r="N788" s="5"/>
    </row>
    <row r="789" spans="1:14" s="7" customFormat="1" x14ac:dyDescent="0.25">
      <c r="A789" s="5"/>
      <c r="D789" s="9"/>
      <c r="E789" s="10"/>
      <c r="G789" s="8"/>
      <c r="J789" s="5"/>
      <c r="K789" s="5"/>
      <c r="L789" s="5"/>
      <c r="N789" s="5"/>
    </row>
    <row r="790" spans="1:14" s="7" customFormat="1" x14ac:dyDescent="0.25">
      <c r="A790" s="5"/>
      <c r="D790" s="9"/>
      <c r="E790" s="10"/>
      <c r="G790" s="8"/>
      <c r="J790" s="5"/>
      <c r="K790" s="5"/>
      <c r="L790" s="5"/>
      <c r="N790" s="5"/>
    </row>
    <row r="791" spans="1:14" s="7" customFormat="1" x14ac:dyDescent="0.25">
      <c r="A791" s="5"/>
      <c r="D791" s="9"/>
      <c r="E791" s="10"/>
      <c r="G791" s="8"/>
      <c r="J791" s="5"/>
      <c r="K791" s="5"/>
      <c r="L791" s="5"/>
      <c r="N791" s="5"/>
    </row>
    <row r="792" spans="1:14" s="7" customFormat="1" x14ac:dyDescent="0.25">
      <c r="A792" s="5"/>
      <c r="D792" s="9"/>
      <c r="E792" s="10"/>
      <c r="G792" s="8"/>
      <c r="J792" s="5"/>
      <c r="K792" s="5"/>
      <c r="L792" s="5"/>
      <c r="N792" s="5"/>
    </row>
    <row r="793" spans="1:14" s="7" customFormat="1" x14ac:dyDescent="0.25">
      <c r="A793" s="5"/>
      <c r="D793" s="9"/>
      <c r="E793" s="10"/>
      <c r="G793" s="8"/>
      <c r="J793" s="5"/>
      <c r="K793" s="5"/>
      <c r="L793" s="5"/>
      <c r="N793" s="5"/>
    </row>
    <row r="794" spans="1:14" s="7" customFormat="1" x14ac:dyDescent="0.25">
      <c r="A794" s="5"/>
      <c r="D794" s="9"/>
      <c r="E794" s="10"/>
      <c r="G794" s="8"/>
      <c r="J794" s="5"/>
      <c r="K794" s="5"/>
      <c r="L794" s="5"/>
      <c r="N794" s="5"/>
    </row>
    <row r="795" spans="1:14" s="7" customFormat="1" x14ac:dyDescent="0.25">
      <c r="A795" s="5"/>
      <c r="D795" s="9"/>
      <c r="E795" s="10"/>
      <c r="G795" s="8"/>
      <c r="J795" s="5"/>
      <c r="K795" s="5"/>
      <c r="L795" s="5"/>
      <c r="N795" s="5"/>
    </row>
    <row r="796" spans="1:14" s="7" customFormat="1" x14ac:dyDescent="0.25">
      <c r="A796" s="5"/>
      <c r="D796" s="9"/>
      <c r="E796" s="10"/>
      <c r="G796" s="8"/>
      <c r="J796" s="5"/>
      <c r="K796" s="5"/>
      <c r="L796" s="5"/>
      <c r="N796" s="5"/>
    </row>
    <row r="797" spans="1:14" s="7" customFormat="1" x14ac:dyDescent="0.25">
      <c r="A797" s="5"/>
      <c r="D797" s="9"/>
      <c r="E797" s="10"/>
      <c r="G797" s="8"/>
      <c r="J797" s="5"/>
      <c r="K797" s="5"/>
      <c r="L797" s="5"/>
      <c r="N797" s="5"/>
    </row>
    <row r="798" spans="1:14" s="7" customFormat="1" x14ac:dyDescent="0.25">
      <c r="A798" s="5"/>
      <c r="D798" s="9"/>
      <c r="E798" s="10"/>
      <c r="G798" s="8"/>
      <c r="J798" s="5"/>
      <c r="K798" s="5"/>
      <c r="L798" s="5"/>
      <c r="N798" s="5"/>
    </row>
    <row r="799" spans="1:14" s="7" customFormat="1" x14ac:dyDescent="0.25">
      <c r="A799" s="5"/>
      <c r="D799" s="9"/>
      <c r="E799" s="10"/>
      <c r="G799" s="8"/>
      <c r="J799" s="5"/>
      <c r="K799" s="5"/>
      <c r="L799" s="5"/>
      <c r="N799" s="5"/>
    </row>
    <row r="800" spans="1:14" s="7" customFormat="1" x14ac:dyDescent="0.25">
      <c r="A800" s="5"/>
      <c r="D800" s="9"/>
      <c r="E800" s="10"/>
      <c r="G800" s="8"/>
      <c r="J800" s="5"/>
      <c r="K800" s="5"/>
      <c r="L800" s="5"/>
      <c r="N800" s="5"/>
    </row>
    <row r="801" spans="1:14" s="7" customFormat="1" x14ac:dyDescent="0.25">
      <c r="A801" s="5"/>
      <c r="D801" s="9"/>
      <c r="E801" s="10"/>
      <c r="G801" s="8"/>
      <c r="J801" s="5"/>
      <c r="K801" s="5"/>
      <c r="L801" s="5"/>
      <c r="N801" s="5"/>
    </row>
    <row r="802" spans="1:14" s="7" customFormat="1" x14ac:dyDescent="0.25">
      <c r="A802" s="5"/>
      <c r="D802" s="9"/>
      <c r="E802" s="10"/>
      <c r="G802" s="8"/>
      <c r="J802" s="5"/>
      <c r="K802" s="5"/>
      <c r="L802" s="5"/>
      <c r="N802" s="5"/>
    </row>
    <row r="803" spans="1:14" s="7" customFormat="1" x14ac:dyDescent="0.25">
      <c r="A803" s="5"/>
      <c r="D803" s="9"/>
      <c r="E803" s="10"/>
      <c r="G803" s="8"/>
      <c r="J803" s="5"/>
      <c r="K803" s="5"/>
      <c r="L803" s="5"/>
      <c r="N803" s="5"/>
    </row>
    <row r="804" spans="1:14" s="7" customFormat="1" x14ac:dyDescent="0.25">
      <c r="A804" s="5"/>
      <c r="D804" s="9"/>
      <c r="E804" s="10"/>
      <c r="G804" s="8"/>
      <c r="J804" s="5"/>
      <c r="K804" s="5"/>
      <c r="L804" s="5"/>
      <c r="N804" s="5"/>
    </row>
    <row r="805" spans="1:14" s="7" customFormat="1" x14ac:dyDescent="0.25">
      <c r="A805" s="5"/>
      <c r="D805" s="9"/>
      <c r="E805" s="10"/>
      <c r="G805" s="8"/>
      <c r="J805" s="5"/>
      <c r="K805" s="5"/>
      <c r="L805" s="5"/>
      <c r="N805" s="5"/>
    </row>
    <row r="806" spans="1:14" s="7" customFormat="1" x14ac:dyDescent="0.25">
      <c r="A806" s="5"/>
      <c r="D806" s="9"/>
      <c r="E806" s="10"/>
      <c r="G806" s="8"/>
      <c r="J806" s="5"/>
      <c r="K806" s="5"/>
      <c r="L806" s="5"/>
      <c r="N806" s="5"/>
    </row>
    <row r="807" spans="1:14" s="7" customFormat="1" x14ac:dyDescent="0.25">
      <c r="A807" s="5"/>
      <c r="D807" s="9"/>
      <c r="E807" s="10"/>
      <c r="G807" s="8"/>
      <c r="J807" s="5"/>
      <c r="K807" s="5"/>
      <c r="L807" s="5"/>
      <c r="N807" s="5"/>
    </row>
    <row r="808" spans="1:14" s="7" customFormat="1" x14ac:dyDescent="0.25">
      <c r="A808" s="5"/>
      <c r="D808" s="9"/>
      <c r="E808" s="10"/>
      <c r="G808" s="8"/>
      <c r="J808" s="5"/>
      <c r="K808" s="5"/>
      <c r="L808" s="5"/>
      <c r="N808" s="5"/>
    </row>
    <row r="809" spans="1:14" s="7" customFormat="1" x14ac:dyDescent="0.25">
      <c r="A809" s="5"/>
      <c r="D809" s="9"/>
      <c r="E809" s="10"/>
      <c r="G809" s="8"/>
      <c r="J809" s="5"/>
      <c r="K809" s="5"/>
      <c r="L809" s="5"/>
      <c r="N809" s="5"/>
    </row>
    <row r="810" spans="1:14" s="7" customFormat="1" x14ac:dyDescent="0.25">
      <c r="A810" s="5"/>
      <c r="D810" s="9"/>
      <c r="E810" s="10"/>
      <c r="G810" s="8"/>
      <c r="J810" s="5"/>
      <c r="K810" s="5"/>
      <c r="L810" s="5"/>
      <c r="N810" s="5"/>
    </row>
    <row r="811" spans="1:14" s="7" customFormat="1" x14ac:dyDescent="0.25">
      <c r="A811" s="5"/>
      <c r="D811" s="9"/>
      <c r="E811" s="10"/>
      <c r="G811" s="8"/>
      <c r="J811" s="5"/>
      <c r="K811" s="5"/>
      <c r="L811" s="5"/>
      <c r="N811" s="5"/>
    </row>
    <row r="812" spans="1:14" s="7" customFormat="1" x14ac:dyDescent="0.25">
      <c r="A812" s="5"/>
      <c r="D812" s="9"/>
      <c r="E812" s="10"/>
      <c r="G812" s="8"/>
      <c r="J812" s="5"/>
      <c r="K812" s="5"/>
      <c r="L812" s="5"/>
      <c r="N812" s="5"/>
    </row>
    <row r="813" spans="1:14" s="7" customFormat="1" x14ac:dyDescent="0.25">
      <c r="A813" s="5"/>
      <c r="D813" s="9"/>
      <c r="E813" s="10"/>
      <c r="G813" s="8"/>
      <c r="J813" s="5"/>
      <c r="K813" s="5"/>
      <c r="L813" s="5"/>
      <c r="N813" s="5"/>
    </row>
    <row r="814" spans="1:14" s="7" customFormat="1" x14ac:dyDescent="0.25">
      <c r="A814" s="5"/>
      <c r="D814" s="9"/>
      <c r="E814" s="10"/>
      <c r="G814" s="8"/>
      <c r="J814" s="5"/>
      <c r="K814" s="5"/>
      <c r="L814" s="5"/>
      <c r="N814" s="5"/>
    </row>
    <row r="815" spans="1:14" s="7" customFormat="1" x14ac:dyDescent="0.25">
      <c r="A815" s="5"/>
      <c r="D815" s="9"/>
      <c r="E815" s="10"/>
      <c r="G815" s="8"/>
      <c r="J815" s="5"/>
      <c r="K815" s="5"/>
      <c r="L815" s="5"/>
      <c r="N815" s="5"/>
    </row>
    <row r="816" spans="1:14" s="7" customFormat="1" x14ac:dyDescent="0.25">
      <c r="A816" s="5"/>
      <c r="D816" s="9"/>
      <c r="E816" s="10"/>
      <c r="G816" s="8"/>
      <c r="J816" s="5"/>
      <c r="K816" s="5"/>
      <c r="L816" s="5"/>
      <c r="N816" s="5"/>
    </row>
    <row r="817" spans="1:14" s="7" customFormat="1" x14ac:dyDescent="0.25">
      <c r="A817" s="5"/>
      <c r="D817" s="9"/>
      <c r="E817" s="10"/>
      <c r="G817" s="8"/>
      <c r="J817" s="5"/>
      <c r="K817" s="5"/>
      <c r="L817" s="5"/>
      <c r="N817" s="5"/>
    </row>
    <row r="818" spans="1:14" s="7" customFormat="1" x14ac:dyDescent="0.25">
      <c r="A818" s="5"/>
      <c r="D818" s="9"/>
      <c r="E818" s="10"/>
      <c r="G818" s="8"/>
      <c r="J818" s="5"/>
      <c r="K818" s="5"/>
      <c r="L818" s="5"/>
      <c r="N818" s="5"/>
    </row>
    <row r="819" spans="1:14" s="7" customFormat="1" x14ac:dyDescent="0.25">
      <c r="A819" s="5"/>
      <c r="D819" s="9"/>
      <c r="E819" s="10"/>
      <c r="G819" s="8"/>
      <c r="J819" s="5"/>
      <c r="K819" s="5"/>
      <c r="L819" s="5"/>
      <c r="N819" s="5"/>
    </row>
    <row r="820" spans="1:14" s="7" customFormat="1" x14ac:dyDescent="0.25">
      <c r="A820" s="5"/>
      <c r="D820" s="9"/>
      <c r="E820" s="10"/>
      <c r="G820" s="8"/>
      <c r="J820" s="5"/>
      <c r="K820" s="5"/>
      <c r="L820" s="5"/>
      <c r="N820" s="5"/>
    </row>
    <row r="821" spans="1:14" s="7" customFormat="1" x14ac:dyDescent="0.25">
      <c r="A821" s="5"/>
      <c r="D821" s="9"/>
      <c r="E821" s="10"/>
      <c r="G821" s="8"/>
      <c r="J821" s="5"/>
      <c r="K821" s="5"/>
      <c r="L821" s="5"/>
      <c r="N821" s="5"/>
    </row>
    <row r="822" spans="1:14" s="7" customFormat="1" x14ac:dyDescent="0.25">
      <c r="A822" s="5"/>
      <c r="D822" s="9"/>
      <c r="E822" s="10"/>
      <c r="G822" s="8"/>
      <c r="J822" s="5"/>
      <c r="K822" s="5"/>
      <c r="L822" s="5"/>
      <c r="N822" s="5"/>
    </row>
    <row r="823" spans="1:14" s="7" customFormat="1" x14ac:dyDescent="0.25">
      <c r="A823" s="5"/>
      <c r="D823" s="9"/>
      <c r="E823" s="10"/>
      <c r="G823" s="8"/>
      <c r="J823" s="5"/>
      <c r="K823" s="5"/>
      <c r="L823" s="5"/>
      <c r="N823" s="5"/>
    </row>
    <row r="824" spans="1:14" s="7" customFormat="1" x14ac:dyDescent="0.25">
      <c r="A824" s="5"/>
      <c r="D824" s="9"/>
      <c r="E824" s="10"/>
      <c r="G824" s="8"/>
      <c r="J824" s="5"/>
      <c r="K824" s="5"/>
      <c r="L824" s="5"/>
      <c r="N824" s="5"/>
    </row>
    <row r="825" spans="1:14" s="7" customFormat="1" x14ac:dyDescent="0.25">
      <c r="A825" s="5"/>
      <c r="D825" s="9"/>
      <c r="E825" s="10"/>
      <c r="G825" s="8"/>
      <c r="J825" s="5"/>
      <c r="K825" s="5"/>
      <c r="L825" s="5"/>
      <c r="N825" s="5"/>
    </row>
    <row r="826" spans="1:14" s="7" customFormat="1" x14ac:dyDescent="0.25">
      <c r="A826" s="5"/>
      <c r="D826" s="9"/>
      <c r="E826" s="10"/>
      <c r="G826" s="8"/>
      <c r="J826" s="5"/>
      <c r="K826" s="5"/>
      <c r="L826" s="5"/>
      <c r="N826" s="5"/>
    </row>
    <row r="827" spans="1:14" s="7" customFormat="1" x14ac:dyDescent="0.25">
      <c r="A827" s="5"/>
      <c r="D827" s="9"/>
      <c r="E827" s="10"/>
      <c r="G827" s="8"/>
      <c r="J827" s="5"/>
      <c r="K827" s="5"/>
      <c r="L827" s="5"/>
      <c r="N827" s="5"/>
    </row>
    <row r="828" spans="1:14" s="7" customFormat="1" x14ac:dyDescent="0.25">
      <c r="A828" s="5"/>
      <c r="D828" s="9"/>
      <c r="E828" s="10"/>
      <c r="G828" s="8"/>
      <c r="J828" s="5"/>
      <c r="K828" s="5"/>
      <c r="L828" s="5"/>
      <c r="N828" s="5"/>
    </row>
    <row r="829" spans="1:14" s="7" customFormat="1" x14ac:dyDescent="0.25">
      <c r="A829" s="5"/>
      <c r="D829" s="9"/>
      <c r="E829" s="10"/>
      <c r="G829" s="8"/>
      <c r="J829" s="5"/>
      <c r="K829" s="5"/>
      <c r="L829" s="5"/>
      <c r="N829" s="5"/>
    </row>
    <row r="830" spans="1:14" s="7" customFormat="1" x14ac:dyDescent="0.25">
      <c r="A830" s="5"/>
      <c r="D830" s="9"/>
      <c r="E830" s="10"/>
      <c r="G830" s="8"/>
      <c r="J830" s="5"/>
      <c r="K830" s="5"/>
      <c r="L830" s="5"/>
      <c r="N830" s="5"/>
    </row>
    <row r="831" spans="1:14" s="7" customFormat="1" x14ac:dyDescent="0.25">
      <c r="A831" s="5"/>
      <c r="D831" s="9"/>
      <c r="E831" s="10"/>
      <c r="G831" s="8"/>
      <c r="J831" s="5"/>
      <c r="K831" s="5"/>
      <c r="L831" s="5"/>
      <c r="N831" s="5"/>
    </row>
    <row r="832" spans="1:14" s="7" customFormat="1" x14ac:dyDescent="0.25">
      <c r="A832" s="5"/>
      <c r="D832" s="9"/>
      <c r="E832" s="10"/>
      <c r="G832" s="8"/>
      <c r="J832" s="5"/>
      <c r="K832" s="5"/>
      <c r="L832" s="5"/>
      <c r="N832" s="5"/>
    </row>
    <row r="833" spans="1:14" s="7" customFormat="1" x14ac:dyDescent="0.25">
      <c r="A833" s="5"/>
      <c r="D833" s="9"/>
      <c r="E833" s="10"/>
      <c r="G833" s="8"/>
      <c r="J833" s="5"/>
      <c r="K833" s="5"/>
      <c r="L833" s="5"/>
      <c r="N833" s="5"/>
    </row>
    <row r="834" spans="1:14" s="7" customFormat="1" x14ac:dyDescent="0.25">
      <c r="A834" s="5"/>
      <c r="D834" s="9"/>
      <c r="E834" s="10"/>
      <c r="G834" s="8"/>
      <c r="J834" s="5"/>
      <c r="K834" s="5"/>
      <c r="L834" s="5"/>
      <c r="N834" s="5"/>
    </row>
    <row r="835" spans="1:14" s="7" customFormat="1" x14ac:dyDescent="0.25">
      <c r="A835" s="5"/>
      <c r="D835" s="9"/>
      <c r="E835" s="10"/>
      <c r="G835" s="8"/>
      <c r="J835" s="5"/>
      <c r="K835" s="5"/>
      <c r="L835" s="5"/>
      <c r="N835" s="5"/>
    </row>
    <row r="836" spans="1:14" s="7" customFormat="1" x14ac:dyDescent="0.25">
      <c r="A836" s="5"/>
      <c r="D836" s="9"/>
      <c r="E836" s="10"/>
      <c r="G836" s="8"/>
      <c r="J836" s="5"/>
      <c r="K836" s="5"/>
      <c r="L836" s="5"/>
      <c r="N836" s="5"/>
    </row>
    <row r="837" spans="1:14" s="7" customFormat="1" x14ac:dyDescent="0.25">
      <c r="A837" s="5"/>
      <c r="D837" s="9"/>
      <c r="E837" s="10"/>
      <c r="G837" s="8"/>
      <c r="J837" s="5"/>
      <c r="K837" s="5"/>
      <c r="L837" s="5"/>
      <c r="N837" s="5"/>
    </row>
    <row r="838" spans="1:14" s="7" customFormat="1" x14ac:dyDescent="0.25">
      <c r="A838" s="5"/>
      <c r="D838" s="9"/>
      <c r="E838" s="10"/>
      <c r="G838" s="8"/>
      <c r="J838" s="5"/>
      <c r="K838" s="5"/>
      <c r="L838" s="5"/>
      <c r="N838" s="5"/>
    </row>
    <row r="839" spans="1:14" s="7" customFormat="1" x14ac:dyDescent="0.25">
      <c r="A839" s="5"/>
      <c r="D839" s="9"/>
      <c r="E839" s="10"/>
      <c r="G839" s="8"/>
      <c r="J839" s="5"/>
      <c r="K839" s="5"/>
      <c r="L839" s="5"/>
      <c r="N839" s="5"/>
    </row>
    <row r="840" spans="1:14" s="7" customFormat="1" x14ac:dyDescent="0.25">
      <c r="A840" s="5"/>
      <c r="D840" s="9"/>
      <c r="E840" s="10"/>
      <c r="G840" s="8"/>
      <c r="J840" s="5"/>
      <c r="K840" s="5"/>
      <c r="L840" s="5"/>
      <c r="N840" s="5"/>
    </row>
    <row r="841" spans="1:14" s="7" customFormat="1" x14ac:dyDescent="0.25">
      <c r="A841" s="5"/>
      <c r="D841" s="9"/>
      <c r="E841" s="10"/>
      <c r="G841" s="8"/>
      <c r="J841" s="5"/>
      <c r="K841" s="5"/>
      <c r="L841" s="5"/>
      <c r="N841" s="5"/>
    </row>
    <row r="842" spans="1:14" s="7" customFormat="1" x14ac:dyDescent="0.25">
      <c r="A842" s="5"/>
      <c r="D842" s="9"/>
      <c r="E842" s="10"/>
      <c r="G842" s="8"/>
      <c r="J842" s="5"/>
      <c r="K842" s="5"/>
      <c r="L842" s="5"/>
      <c r="N842" s="5"/>
    </row>
    <row r="843" spans="1:14" s="7" customFormat="1" x14ac:dyDescent="0.25">
      <c r="A843" s="5"/>
      <c r="D843" s="9"/>
      <c r="E843" s="10"/>
      <c r="G843" s="8"/>
      <c r="J843" s="5"/>
      <c r="K843" s="5"/>
      <c r="L843" s="5"/>
      <c r="N843" s="5"/>
    </row>
    <row r="844" spans="1:14" s="7" customFormat="1" x14ac:dyDescent="0.25">
      <c r="A844" s="5"/>
      <c r="D844" s="9"/>
      <c r="E844" s="10"/>
      <c r="G844" s="8"/>
      <c r="J844" s="5"/>
      <c r="K844" s="5"/>
      <c r="L844" s="5"/>
      <c r="N844" s="5"/>
    </row>
    <row r="845" spans="1:14" s="7" customFormat="1" x14ac:dyDescent="0.25">
      <c r="A845" s="5"/>
      <c r="D845" s="9"/>
      <c r="E845" s="10"/>
      <c r="G845" s="8"/>
      <c r="J845" s="5"/>
      <c r="K845" s="5"/>
      <c r="L845" s="5"/>
      <c r="N845" s="5"/>
    </row>
    <row r="846" spans="1:14" s="7" customFormat="1" x14ac:dyDescent="0.25">
      <c r="A846" s="5"/>
      <c r="D846" s="9"/>
      <c r="E846" s="10"/>
      <c r="G846" s="8"/>
      <c r="J846" s="5"/>
      <c r="K846" s="5"/>
      <c r="L846" s="5"/>
      <c r="N846" s="5"/>
    </row>
    <row r="847" spans="1:14" s="7" customFormat="1" x14ac:dyDescent="0.25">
      <c r="A847" s="5"/>
      <c r="D847" s="9"/>
      <c r="E847" s="10"/>
      <c r="G847" s="8"/>
      <c r="J847" s="5"/>
      <c r="K847" s="5"/>
      <c r="L847" s="5"/>
      <c r="N847" s="5"/>
    </row>
    <row r="848" spans="1:14" s="7" customFormat="1" x14ac:dyDescent="0.25">
      <c r="A848" s="5"/>
      <c r="D848" s="9"/>
      <c r="E848" s="10"/>
      <c r="G848" s="8"/>
      <c r="J848" s="5"/>
      <c r="K848" s="5"/>
      <c r="L848" s="5"/>
      <c r="N848" s="5"/>
    </row>
    <row r="849" spans="1:14" s="7" customFormat="1" x14ac:dyDescent="0.25">
      <c r="A849" s="5"/>
      <c r="D849" s="9"/>
      <c r="E849" s="10"/>
      <c r="G849" s="8"/>
      <c r="J849" s="5"/>
      <c r="K849" s="5"/>
      <c r="L849" s="5"/>
      <c r="N849" s="5"/>
    </row>
    <row r="850" spans="1:14" s="7" customFormat="1" x14ac:dyDescent="0.25">
      <c r="A850" s="5"/>
      <c r="D850" s="9"/>
      <c r="E850" s="10"/>
      <c r="G850" s="8"/>
      <c r="J850" s="5"/>
      <c r="K850" s="5"/>
      <c r="L850" s="5"/>
      <c r="N850" s="5"/>
    </row>
    <row r="851" spans="1:14" s="7" customFormat="1" x14ac:dyDescent="0.25">
      <c r="A851" s="5"/>
      <c r="D851" s="9"/>
      <c r="E851" s="10"/>
      <c r="G851" s="8"/>
      <c r="J851" s="5"/>
      <c r="K851" s="5"/>
      <c r="L851" s="5"/>
      <c r="N851" s="5"/>
    </row>
    <row r="852" spans="1:14" s="7" customFormat="1" x14ac:dyDescent="0.25">
      <c r="A852" s="5"/>
      <c r="D852" s="9"/>
      <c r="E852" s="10"/>
      <c r="G852" s="8"/>
      <c r="J852" s="5"/>
      <c r="K852" s="5"/>
      <c r="L852" s="5"/>
      <c r="N852" s="5"/>
    </row>
    <row r="853" spans="1:14" s="7" customFormat="1" x14ac:dyDescent="0.25">
      <c r="A853" s="5"/>
      <c r="D853" s="9"/>
      <c r="E853" s="10"/>
      <c r="G853" s="8"/>
      <c r="J853" s="5"/>
      <c r="K853" s="5"/>
      <c r="L853" s="5"/>
      <c r="N853" s="5"/>
    </row>
    <row r="854" spans="1:14" s="7" customFormat="1" x14ac:dyDescent="0.25">
      <c r="A854" s="5"/>
      <c r="D854" s="9"/>
      <c r="E854" s="10"/>
      <c r="G854" s="8"/>
      <c r="J854" s="5"/>
      <c r="K854" s="5"/>
      <c r="L854" s="5"/>
      <c r="N854" s="5"/>
    </row>
    <row r="855" spans="1:14" s="7" customFormat="1" x14ac:dyDescent="0.25">
      <c r="A855" s="5"/>
      <c r="D855" s="9"/>
      <c r="E855" s="10"/>
      <c r="G855" s="8"/>
      <c r="J855" s="5"/>
      <c r="K855" s="5"/>
      <c r="L855" s="5"/>
      <c r="N855" s="5"/>
    </row>
    <row r="856" spans="1:14" s="7" customFormat="1" x14ac:dyDescent="0.25">
      <c r="A856" s="5"/>
      <c r="D856" s="9"/>
      <c r="E856" s="10"/>
      <c r="G856" s="8"/>
      <c r="J856" s="5"/>
      <c r="K856" s="5"/>
      <c r="L856" s="5"/>
      <c r="N856" s="5"/>
    </row>
    <row r="857" spans="1:14" s="7" customFormat="1" x14ac:dyDescent="0.25">
      <c r="A857" s="5"/>
      <c r="D857" s="9"/>
      <c r="E857" s="10"/>
      <c r="G857" s="8"/>
      <c r="J857" s="5"/>
      <c r="K857" s="5"/>
      <c r="L857" s="5"/>
      <c r="N857" s="5"/>
    </row>
    <row r="858" spans="1:14" s="7" customFormat="1" x14ac:dyDescent="0.25">
      <c r="A858" s="5"/>
      <c r="D858" s="9"/>
      <c r="E858" s="10"/>
      <c r="G858" s="8"/>
      <c r="J858" s="5"/>
      <c r="K858" s="5"/>
      <c r="L858" s="5"/>
      <c r="N858" s="5"/>
    </row>
    <row r="859" spans="1:14" s="7" customFormat="1" x14ac:dyDescent="0.25">
      <c r="A859" s="5"/>
      <c r="D859" s="9"/>
      <c r="E859" s="10"/>
      <c r="G859" s="8"/>
      <c r="J859" s="5"/>
      <c r="K859" s="5"/>
      <c r="L859" s="5"/>
      <c r="N859" s="5"/>
    </row>
    <row r="860" spans="1:14" s="7" customFormat="1" x14ac:dyDescent="0.25">
      <c r="A860" s="5"/>
      <c r="D860" s="9"/>
      <c r="E860" s="10"/>
      <c r="G860" s="8"/>
      <c r="J860" s="5"/>
      <c r="K860" s="5"/>
      <c r="L860" s="5"/>
      <c r="N860" s="5"/>
    </row>
    <row r="861" spans="1:14" s="7" customFormat="1" x14ac:dyDescent="0.25">
      <c r="A861" s="5"/>
      <c r="D861" s="9"/>
      <c r="E861" s="10"/>
      <c r="G861" s="8"/>
      <c r="J861" s="5"/>
      <c r="K861" s="5"/>
      <c r="L861" s="5"/>
      <c r="N861" s="5"/>
    </row>
    <row r="862" spans="1:14" s="7" customFormat="1" x14ac:dyDescent="0.25">
      <c r="A862" s="5"/>
      <c r="D862" s="9"/>
      <c r="E862" s="10"/>
      <c r="G862" s="8"/>
      <c r="J862" s="5"/>
      <c r="K862" s="5"/>
      <c r="L862" s="5"/>
      <c r="N862" s="5"/>
    </row>
    <row r="863" spans="1:14" s="7" customFormat="1" x14ac:dyDescent="0.25">
      <c r="A863" s="5"/>
      <c r="D863" s="9"/>
      <c r="E863" s="10"/>
      <c r="G863" s="8"/>
      <c r="J863" s="5"/>
      <c r="K863" s="5"/>
      <c r="L863" s="5"/>
      <c r="N863" s="5"/>
    </row>
    <row r="864" spans="1:14" s="7" customFormat="1" x14ac:dyDescent="0.25">
      <c r="A864" s="5"/>
      <c r="D864" s="9"/>
      <c r="E864" s="10"/>
      <c r="G864" s="8"/>
      <c r="J864" s="5"/>
      <c r="K864" s="5"/>
      <c r="L864" s="5"/>
      <c r="N864" s="5"/>
    </row>
    <row r="865" spans="1:14" s="7" customFormat="1" x14ac:dyDescent="0.25">
      <c r="A865" s="5"/>
      <c r="D865" s="9"/>
      <c r="E865" s="10"/>
      <c r="G865" s="8"/>
      <c r="J865" s="5"/>
      <c r="K865" s="5"/>
      <c r="L865" s="5"/>
      <c r="N865" s="5"/>
    </row>
    <row r="866" spans="1:14" s="7" customFormat="1" x14ac:dyDescent="0.25">
      <c r="A866" s="5"/>
      <c r="D866" s="9"/>
      <c r="E866" s="10"/>
      <c r="G866" s="8"/>
      <c r="J866" s="5"/>
      <c r="K866" s="5"/>
      <c r="L866" s="5"/>
      <c r="N866" s="5"/>
    </row>
    <row r="867" spans="1:14" s="7" customFormat="1" x14ac:dyDescent="0.25">
      <c r="A867" s="5"/>
      <c r="D867" s="9"/>
      <c r="E867" s="10"/>
      <c r="G867" s="8"/>
      <c r="J867" s="5"/>
      <c r="K867" s="5"/>
      <c r="L867" s="5"/>
      <c r="N867" s="5"/>
    </row>
    <row r="868" spans="1:14" s="7" customFormat="1" x14ac:dyDescent="0.25">
      <c r="A868" s="5"/>
      <c r="D868" s="9"/>
      <c r="E868" s="10"/>
      <c r="G868" s="8"/>
      <c r="J868" s="5"/>
      <c r="K868" s="5"/>
      <c r="L868" s="5"/>
      <c r="N868" s="5"/>
    </row>
    <row r="869" spans="1:14" s="7" customFormat="1" x14ac:dyDescent="0.25">
      <c r="A869" s="5"/>
      <c r="D869" s="9"/>
      <c r="E869" s="10"/>
      <c r="G869" s="8"/>
      <c r="J869" s="5"/>
      <c r="K869" s="5"/>
      <c r="L869" s="5"/>
      <c r="N869" s="5"/>
    </row>
    <row r="870" spans="1:14" s="7" customFormat="1" x14ac:dyDescent="0.25">
      <c r="A870" s="5"/>
      <c r="D870" s="9"/>
      <c r="E870" s="10"/>
      <c r="G870" s="8"/>
      <c r="J870" s="5"/>
      <c r="K870" s="5"/>
      <c r="L870" s="5"/>
      <c r="N870" s="5"/>
    </row>
    <row r="871" spans="1:14" s="7" customFormat="1" x14ac:dyDescent="0.25">
      <c r="A871" s="5"/>
      <c r="D871" s="9"/>
      <c r="E871" s="10"/>
      <c r="G871" s="8"/>
      <c r="J871" s="5"/>
      <c r="K871" s="5"/>
      <c r="L871" s="5"/>
      <c r="N871" s="5"/>
    </row>
    <row r="872" spans="1:14" s="7" customFormat="1" x14ac:dyDescent="0.25">
      <c r="A872" s="5"/>
      <c r="D872" s="9"/>
      <c r="E872" s="10"/>
      <c r="G872" s="8"/>
      <c r="J872" s="5"/>
      <c r="K872" s="5"/>
      <c r="L872" s="5"/>
      <c r="N872" s="5"/>
    </row>
    <row r="873" spans="1:14" s="7" customFormat="1" x14ac:dyDescent="0.25">
      <c r="A873" s="5"/>
      <c r="D873" s="9"/>
      <c r="E873" s="10"/>
      <c r="G873" s="8"/>
      <c r="J873" s="5"/>
      <c r="K873" s="5"/>
      <c r="L873" s="5"/>
      <c r="N873" s="5"/>
    </row>
    <row r="874" spans="1:14" s="7" customFormat="1" x14ac:dyDescent="0.25">
      <c r="A874" s="5"/>
      <c r="D874" s="9"/>
      <c r="E874" s="10"/>
      <c r="G874" s="8"/>
      <c r="J874" s="5"/>
      <c r="K874" s="5"/>
      <c r="L874" s="5"/>
      <c r="N874" s="5"/>
    </row>
    <row r="875" spans="1:14" s="7" customFormat="1" x14ac:dyDescent="0.25">
      <c r="A875" s="5"/>
      <c r="D875" s="9"/>
      <c r="E875" s="10"/>
      <c r="G875" s="8"/>
      <c r="J875" s="5"/>
      <c r="K875" s="5"/>
      <c r="L875" s="5"/>
      <c r="N875" s="5"/>
    </row>
    <row r="876" spans="1:14" s="7" customFormat="1" x14ac:dyDescent="0.25">
      <c r="A876" s="5"/>
      <c r="D876" s="9"/>
      <c r="E876" s="10"/>
      <c r="G876" s="8"/>
      <c r="J876" s="5"/>
      <c r="K876" s="5"/>
      <c r="L876" s="5"/>
      <c r="N876" s="5"/>
    </row>
    <row r="877" spans="1:14" s="7" customFormat="1" x14ac:dyDescent="0.25">
      <c r="A877" s="5"/>
      <c r="D877" s="9"/>
      <c r="E877" s="10"/>
      <c r="G877" s="8"/>
      <c r="J877" s="5"/>
      <c r="K877" s="5"/>
      <c r="L877" s="5"/>
      <c r="N877" s="5"/>
    </row>
    <row r="878" spans="1:14" s="7" customFormat="1" x14ac:dyDescent="0.25">
      <c r="A878" s="5"/>
      <c r="D878" s="9"/>
      <c r="E878" s="10"/>
      <c r="G878" s="8"/>
      <c r="J878" s="5"/>
      <c r="K878" s="5"/>
      <c r="L878" s="5"/>
      <c r="N878" s="5"/>
    </row>
    <row r="879" spans="1:14" s="7" customFormat="1" x14ac:dyDescent="0.25">
      <c r="A879" s="5"/>
      <c r="D879" s="9"/>
      <c r="E879" s="10"/>
      <c r="G879" s="8"/>
      <c r="J879" s="5"/>
      <c r="K879" s="5"/>
      <c r="L879" s="5"/>
      <c r="N879" s="5"/>
    </row>
    <row r="880" spans="1:14" s="7" customFormat="1" x14ac:dyDescent="0.25">
      <c r="A880" s="5"/>
      <c r="D880" s="9"/>
      <c r="E880" s="10"/>
      <c r="G880" s="8"/>
      <c r="J880" s="5"/>
      <c r="K880" s="5"/>
      <c r="L880" s="5"/>
      <c r="N880" s="5"/>
    </row>
    <row r="881" spans="1:14" s="7" customFormat="1" x14ac:dyDescent="0.25">
      <c r="A881" s="5"/>
      <c r="D881" s="9"/>
      <c r="E881" s="10"/>
      <c r="G881" s="8"/>
      <c r="J881" s="5"/>
      <c r="K881" s="5"/>
      <c r="L881" s="5"/>
      <c r="N881" s="5"/>
    </row>
    <row r="882" spans="1:14" s="7" customFormat="1" x14ac:dyDescent="0.25">
      <c r="A882" s="5"/>
      <c r="D882" s="9"/>
      <c r="E882" s="10"/>
      <c r="G882" s="8"/>
      <c r="J882" s="5"/>
      <c r="K882" s="5"/>
      <c r="L882" s="5"/>
      <c r="N882" s="5"/>
    </row>
    <row r="883" spans="1:14" s="7" customFormat="1" x14ac:dyDescent="0.25">
      <c r="A883" s="5"/>
      <c r="D883" s="9"/>
      <c r="E883" s="10"/>
      <c r="G883" s="8"/>
      <c r="J883" s="5"/>
      <c r="K883" s="5"/>
      <c r="L883" s="5"/>
      <c r="N883" s="5"/>
    </row>
    <row r="884" spans="1:14" s="7" customFormat="1" x14ac:dyDescent="0.25">
      <c r="A884" s="5"/>
      <c r="D884" s="9"/>
      <c r="E884" s="10"/>
      <c r="G884" s="8"/>
      <c r="J884" s="5"/>
      <c r="K884" s="5"/>
      <c r="L884" s="5"/>
      <c r="N884" s="5"/>
    </row>
    <row r="885" spans="1:14" s="7" customFormat="1" x14ac:dyDescent="0.25">
      <c r="A885" s="5"/>
      <c r="D885" s="9"/>
      <c r="E885" s="10"/>
      <c r="G885" s="8"/>
      <c r="J885" s="5"/>
      <c r="K885" s="5"/>
      <c r="L885" s="5"/>
      <c r="N885" s="5"/>
    </row>
    <row r="886" spans="1:14" s="7" customFormat="1" x14ac:dyDescent="0.25">
      <c r="A886" s="5"/>
      <c r="D886" s="9"/>
      <c r="E886" s="10"/>
      <c r="G886" s="8"/>
      <c r="J886" s="5"/>
      <c r="K886" s="5"/>
      <c r="L886" s="5"/>
      <c r="N886" s="5"/>
    </row>
    <row r="887" spans="1:14" s="7" customFormat="1" x14ac:dyDescent="0.25">
      <c r="A887" s="5"/>
      <c r="D887" s="9"/>
      <c r="E887" s="10"/>
      <c r="G887" s="8"/>
      <c r="J887" s="5"/>
      <c r="K887" s="5"/>
      <c r="L887" s="5"/>
      <c r="N887" s="5"/>
    </row>
    <row r="888" spans="1:14" s="7" customFormat="1" x14ac:dyDescent="0.25">
      <c r="A888" s="5"/>
      <c r="D888" s="9"/>
      <c r="E888" s="10"/>
      <c r="G888" s="8"/>
      <c r="J888" s="5"/>
      <c r="K888" s="5"/>
      <c r="L888" s="5"/>
      <c r="N888" s="5"/>
    </row>
    <row r="889" spans="1:14" s="7" customFormat="1" x14ac:dyDescent="0.25">
      <c r="A889" s="5"/>
      <c r="D889" s="9"/>
      <c r="E889" s="10"/>
      <c r="G889" s="8"/>
      <c r="J889" s="5"/>
      <c r="K889" s="5"/>
      <c r="L889" s="5"/>
      <c r="N889" s="5"/>
    </row>
    <row r="890" spans="1:14" s="7" customFormat="1" x14ac:dyDescent="0.25">
      <c r="A890" s="5"/>
      <c r="D890" s="9"/>
      <c r="E890" s="10"/>
      <c r="G890" s="8"/>
      <c r="J890" s="5"/>
      <c r="K890" s="5"/>
      <c r="L890" s="5"/>
      <c r="N890" s="5"/>
    </row>
    <row r="891" spans="1:14" s="7" customFormat="1" x14ac:dyDescent="0.25">
      <c r="A891" s="5"/>
      <c r="D891" s="9"/>
      <c r="E891" s="10"/>
      <c r="G891" s="8"/>
      <c r="J891" s="5"/>
      <c r="K891" s="5"/>
      <c r="L891" s="5"/>
      <c r="N891" s="5"/>
    </row>
    <row r="892" spans="1:14" s="7" customFormat="1" x14ac:dyDescent="0.25">
      <c r="A892" s="5"/>
      <c r="D892" s="9"/>
      <c r="E892" s="10"/>
      <c r="G892" s="8"/>
      <c r="J892" s="5"/>
      <c r="K892" s="5"/>
      <c r="L892" s="5"/>
      <c r="N892" s="5"/>
    </row>
    <row r="893" spans="1:14" s="7" customFormat="1" x14ac:dyDescent="0.25">
      <c r="A893" s="5"/>
      <c r="D893" s="9"/>
      <c r="E893" s="10"/>
      <c r="G893" s="8"/>
      <c r="J893" s="5"/>
      <c r="K893" s="5"/>
      <c r="L893" s="5"/>
      <c r="N893" s="5"/>
    </row>
    <row r="894" spans="1:14" s="7" customFormat="1" x14ac:dyDescent="0.25">
      <c r="A894" s="5"/>
      <c r="D894" s="9"/>
      <c r="E894" s="10"/>
      <c r="G894" s="8"/>
      <c r="J894" s="5"/>
      <c r="K894" s="5"/>
      <c r="L894" s="5"/>
      <c r="N894" s="5"/>
    </row>
    <row r="895" spans="1:14" s="7" customFormat="1" x14ac:dyDescent="0.25">
      <c r="A895" s="5"/>
      <c r="D895" s="9"/>
      <c r="E895" s="10"/>
      <c r="G895" s="8"/>
      <c r="J895" s="5"/>
      <c r="K895" s="5"/>
      <c r="L895" s="5"/>
      <c r="N895" s="5"/>
    </row>
    <row r="896" spans="1:14" s="7" customFormat="1" x14ac:dyDescent="0.25">
      <c r="A896" s="5"/>
      <c r="D896" s="9"/>
      <c r="E896" s="10"/>
      <c r="G896" s="8"/>
      <c r="J896" s="5"/>
      <c r="K896" s="5"/>
      <c r="L896" s="5"/>
      <c r="N896" s="5"/>
    </row>
    <row r="897" spans="1:14" s="7" customFormat="1" x14ac:dyDescent="0.25">
      <c r="A897" s="5"/>
      <c r="D897" s="9"/>
      <c r="E897" s="10"/>
      <c r="G897" s="8"/>
      <c r="J897" s="5"/>
      <c r="K897" s="5"/>
      <c r="L897" s="5"/>
      <c r="N897" s="5"/>
    </row>
    <row r="898" spans="1:14" s="7" customFormat="1" x14ac:dyDescent="0.25">
      <c r="A898" s="5"/>
      <c r="D898" s="9"/>
      <c r="E898" s="10"/>
      <c r="G898" s="8"/>
      <c r="J898" s="5"/>
      <c r="K898" s="5"/>
      <c r="L898" s="5"/>
      <c r="N898" s="5"/>
    </row>
    <row r="899" spans="1:14" s="7" customFormat="1" x14ac:dyDescent="0.25">
      <c r="A899" s="5"/>
      <c r="D899" s="9"/>
      <c r="E899" s="10"/>
      <c r="G899" s="8"/>
      <c r="J899" s="5"/>
      <c r="K899" s="5"/>
      <c r="L899" s="5"/>
      <c r="N899" s="5"/>
    </row>
    <row r="900" spans="1:14" s="7" customFormat="1" x14ac:dyDescent="0.25">
      <c r="A900" s="5"/>
      <c r="D900" s="9"/>
      <c r="E900" s="10"/>
      <c r="G900" s="8"/>
      <c r="J900" s="5"/>
      <c r="K900" s="5"/>
      <c r="L900" s="5"/>
      <c r="N900" s="5"/>
    </row>
    <row r="901" spans="1:14" s="7" customFormat="1" x14ac:dyDescent="0.25">
      <c r="A901" s="5"/>
      <c r="D901" s="9"/>
      <c r="E901" s="10"/>
      <c r="G901" s="8"/>
      <c r="J901" s="5"/>
      <c r="K901" s="5"/>
      <c r="L901" s="5"/>
      <c r="N901" s="5"/>
    </row>
    <row r="902" spans="1:14" s="7" customFormat="1" x14ac:dyDescent="0.25">
      <c r="A902" s="5"/>
      <c r="D902" s="9"/>
      <c r="E902" s="10"/>
      <c r="G902" s="8"/>
      <c r="J902" s="5"/>
      <c r="K902" s="5"/>
      <c r="L902" s="5"/>
      <c r="N902" s="5"/>
    </row>
    <row r="903" spans="1:14" s="7" customFormat="1" x14ac:dyDescent="0.25">
      <c r="A903" s="5"/>
      <c r="D903" s="9"/>
      <c r="E903" s="10"/>
      <c r="G903" s="8"/>
      <c r="J903" s="5"/>
      <c r="K903" s="5"/>
      <c r="L903" s="5"/>
      <c r="N903" s="5"/>
    </row>
    <row r="904" spans="1:14" s="7" customFormat="1" x14ac:dyDescent="0.25">
      <c r="A904" s="5"/>
      <c r="D904" s="9"/>
      <c r="E904" s="10"/>
      <c r="G904" s="8"/>
      <c r="J904" s="5"/>
      <c r="K904" s="5"/>
      <c r="L904" s="5"/>
      <c r="N904" s="5"/>
    </row>
    <row r="905" spans="1:14" s="7" customFormat="1" x14ac:dyDescent="0.25">
      <c r="A905" s="5"/>
      <c r="D905" s="9"/>
      <c r="E905" s="10"/>
      <c r="G905" s="8"/>
      <c r="J905" s="5"/>
      <c r="K905" s="5"/>
      <c r="L905" s="5"/>
      <c r="N905" s="5"/>
    </row>
    <row r="906" spans="1:14" s="7" customFormat="1" x14ac:dyDescent="0.25">
      <c r="A906" s="5"/>
      <c r="D906" s="9"/>
      <c r="E906" s="10"/>
      <c r="G906" s="8"/>
      <c r="J906" s="5"/>
      <c r="K906" s="5"/>
      <c r="L906" s="5"/>
      <c r="N906" s="5"/>
    </row>
    <row r="907" spans="1:14" s="7" customFormat="1" x14ac:dyDescent="0.25">
      <c r="A907" s="5"/>
      <c r="D907" s="9"/>
      <c r="E907" s="10"/>
      <c r="G907" s="8"/>
      <c r="J907" s="5"/>
      <c r="K907" s="5"/>
      <c r="L907" s="5"/>
      <c r="N907" s="5"/>
    </row>
    <row r="908" spans="1:14" s="7" customFormat="1" x14ac:dyDescent="0.25">
      <c r="A908" s="5"/>
      <c r="D908" s="9"/>
      <c r="E908" s="10"/>
      <c r="G908" s="8"/>
      <c r="J908" s="5"/>
      <c r="K908" s="5"/>
      <c r="L908" s="5"/>
      <c r="N908" s="5"/>
    </row>
    <row r="909" spans="1:14" s="7" customFormat="1" x14ac:dyDescent="0.25">
      <c r="A909" s="5"/>
      <c r="D909" s="9"/>
      <c r="E909" s="10"/>
      <c r="G909" s="8"/>
      <c r="J909" s="5"/>
      <c r="K909" s="5"/>
      <c r="L909" s="5"/>
      <c r="N909" s="5"/>
    </row>
    <row r="910" spans="1:14" s="7" customFormat="1" x14ac:dyDescent="0.25">
      <c r="A910" s="5"/>
      <c r="D910" s="9"/>
      <c r="E910" s="10"/>
      <c r="G910" s="8"/>
      <c r="J910" s="5"/>
      <c r="K910" s="5"/>
      <c r="L910" s="5"/>
      <c r="N910" s="5"/>
    </row>
    <row r="911" spans="1:14" s="7" customFormat="1" x14ac:dyDescent="0.25">
      <c r="A911" s="5"/>
      <c r="D911" s="9"/>
      <c r="E911" s="10"/>
      <c r="G911" s="8"/>
      <c r="J911" s="5"/>
      <c r="K911" s="5"/>
      <c r="L911" s="5"/>
      <c r="N911" s="5"/>
    </row>
    <row r="912" spans="1:14" s="7" customFormat="1" x14ac:dyDescent="0.25">
      <c r="A912" s="5"/>
      <c r="D912" s="9"/>
      <c r="E912" s="10"/>
      <c r="G912" s="8"/>
      <c r="J912" s="5"/>
      <c r="K912" s="5"/>
      <c r="L912" s="5"/>
      <c r="N912" s="5"/>
    </row>
    <row r="913" spans="1:14" s="7" customFormat="1" x14ac:dyDescent="0.25">
      <c r="A913" s="5"/>
      <c r="D913" s="9"/>
      <c r="E913" s="10"/>
      <c r="G913" s="8"/>
      <c r="J913" s="5"/>
      <c r="K913" s="5"/>
      <c r="L913" s="5"/>
      <c r="N913" s="5"/>
    </row>
    <row r="914" spans="1:14" s="7" customFormat="1" x14ac:dyDescent="0.25">
      <c r="A914" s="5"/>
      <c r="D914" s="9"/>
      <c r="E914" s="10"/>
      <c r="G914" s="8"/>
      <c r="J914" s="5"/>
      <c r="K914" s="5"/>
      <c r="L914" s="5"/>
      <c r="N914" s="5"/>
    </row>
    <row r="915" spans="1:14" s="7" customFormat="1" x14ac:dyDescent="0.25">
      <c r="A915" s="5"/>
      <c r="D915" s="9"/>
      <c r="E915" s="10"/>
      <c r="G915" s="8"/>
      <c r="J915" s="5"/>
      <c r="K915" s="5"/>
      <c r="L915" s="5"/>
      <c r="N915" s="5"/>
    </row>
    <row r="916" spans="1:14" s="7" customFormat="1" x14ac:dyDescent="0.25">
      <c r="A916" s="5"/>
      <c r="D916" s="9"/>
      <c r="E916" s="10"/>
      <c r="G916" s="8"/>
      <c r="J916" s="5"/>
      <c r="K916" s="5"/>
      <c r="L916" s="5"/>
      <c r="N916" s="5"/>
    </row>
    <row r="917" spans="1:14" s="7" customFormat="1" x14ac:dyDescent="0.25">
      <c r="A917" s="5"/>
      <c r="D917" s="9"/>
      <c r="E917" s="10"/>
      <c r="G917" s="8"/>
      <c r="J917" s="5"/>
      <c r="K917" s="5"/>
      <c r="L917" s="5"/>
      <c r="N917" s="5"/>
    </row>
    <row r="918" spans="1:14" s="7" customFormat="1" x14ac:dyDescent="0.25">
      <c r="A918" s="5"/>
      <c r="D918" s="9"/>
      <c r="E918" s="10"/>
      <c r="G918" s="8"/>
      <c r="J918" s="5"/>
      <c r="K918" s="5"/>
      <c r="L918" s="5"/>
      <c r="N918" s="5"/>
    </row>
    <row r="919" spans="1:14" s="7" customFormat="1" x14ac:dyDescent="0.25">
      <c r="A919" s="5"/>
      <c r="D919" s="9"/>
      <c r="E919" s="10"/>
      <c r="G919" s="8"/>
      <c r="J919" s="5"/>
      <c r="K919" s="5"/>
      <c r="L919" s="5"/>
      <c r="N919" s="5"/>
    </row>
    <row r="920" spans="1:14" s="7" customFormat="1" x14ac:dyDescent="0.25">
      <c r="A920" s="5"/>
      <c r="D920" s="9"/>
      <c r="E920" s="10"/>
      <c r="G920" s="8"/>
      <c r="J920" s="5"/>
      <c r="K920" s="5"/>
      <c r="L920" s="5"/>
      <c r="N920" s="5"/>
    </row>
    <row r="921" spans="1:14" s="7" customFormat="1" x14ac:dyDescent="0.25">
      <c r="A921" s="5"/>
      <c r="D921" s="9"/>
      <c r="E921" s="10"/>
      <c r="G921" s="8"/>
      <c r="J921" s="5"/>
      <c r="K921" s="5"/>
      <c r="L921" s="5"/>
      <c r="N921" s="5"/>
    </row>
    <row r="922" spans="1:14" s="7" customFormat="1" x14ac:dyDescent="0.25">
      <c r="A922" s="5"/>
      <c r="D922" s="9"/>
      <c r="E922" s="10"/>
      <c r="G922" s="8"/>
      <c r="J922" s="5"/>
      <c r="K922" s="5"/>
      <c r="L922" s="5"/>
      <c r="N922" s="5"/>
    </row>
    <row r="923" spans="1:14" s="7" customFormat="1" x14ac:dyDescent="0.25">
      <c r="A923" s="5"/>
      <c r="D923" s="9"/>
      <c r="E923" s="10"/>
      <c r="G923" s="8"/>
      <c r="J923" s="5"/>
      <c r="K923" s="5"/>
      <c r="L923" s="5"/>
      <c r="N923" s="5"/>
    </row>
    <row r="924" spans="1:14" s="7" customFormat="1" x14ac:dyDescent="0.25">
      <c r="A924" s="5"/>
      <c r="D924" s="9"/>
      <c r="E924" s="10"/>
      <c r="G924" s="8"/>
      <c r="J924" s="5"/>
      <c r="K924" s="5"/>
      <c r="L924" s="5"/>
      <c r="N924" s="5"/>
    </row>
    <row r="925" spans="1:14" s="7" customFormat="1" x14ac:dyDescent="0.25">
      <c r="A925" s="5"/>
      <c r="D925" s="9"/>
      <c r="E925" s="10"/>
      <c r="G925" s="8"/>
      <c r="J925" s="5"/>
      <c r="K925" s="5"/>
      <c r="L925" s="5"/>
      <c r="N925" s="5"/>
    </row>
    <row r="926" spans="1:14" s="7" customFormat="1" x14ac:dyDescent="0.25">
      <c r="A926" s="5"/>
      <c r="D926" s="9"/>
      <c r="E926" s="10"/>
      <c r="G926" s="8"/>
      <c r="J926" s="5"/>
      <c r="K926" s="5"/>
      <c r="L926" s="5"/>
      <c r="N926" s="5"/>
    </row>
    <row r="927" spans="1:14" s="7" customFormat="1" x14ac:dyDescent="0.25">
      <c r="A927" s="5"/>
      <c r="D927" s="9"/>
      <c r="E927" s="10"/>
      <c r="G927" s="8"/>
      <c r="J927" s="5"/>
      <c r="K927" s="5"/>
      <c r="L927" s="5"/>
      <c r="N927" s="5"/>
    </row>
    <row r="928" spans="1:14" s="7" customFormat="1" x14ac:dyDescent="0.25">
      <c r="A928" s="5"/>
      <c r="D928" s="9"/>
      <c r="E928" s="10"/>
      <c r="G928" s="8"/>
      <c r="J928" s="5"/>
      <c r="K928" s="5"/>
      <c r="L928" s="5"/>
      <c r="N928" s="5"/>
    </row>
    <row r="929" spans="1:14" s="7" customFormat="1" x14ac:dyDescent="0.25">
      <c r="A929" s="5"/>
      <c r="D929" s="9"/>
      <c r="E929" s="10"/>
      <c r="G929" s="8"/>
      <c r="J929" s="5"/>
      <c r="K929" s="5"/>
      <c r="L929" s="5"/>
      <c r="N929" s="5"/>
    </row>
    <row r="930" spans="1:14" s="7" customFormat="1" x14ac:dyDescent="0.25">
      <c r="A930" s="5"/>
      <c r="D930" s="9"/>
      <c r="E930" s="10"/>
      <c r="G930" s="8"/>
      <c r="J930" s="5"/>
      <c r="K930" s="5"/>
      <c r="L930" s="5"/>
      <c r="N930" s="5"/>
    </row>
    <row r="931" spans="1:14" s="7" customFormat="1" x14ac:dyDescent="0.25">
      <c r="A931" s="5"/>
      <c r="D931" s="9"/>
      <c r="E931" s="10"/>
      <c r="G931" s="8"/>
      <c r="J931" s="5"/>
      <c r="K931" s="5"/>
      <c r="L931" s="5"/>
      <c r="N931" s="5"/>
    </row>
    <row r="932" spans="1:14" s="7" customFormat="1" x14ac:dyDescent="0.25">
      <c r="A932" s="5"/>
      <c r="D932" s="9"/>
      <c r="E932" s="10"/>
      <c r="G932" s="8"/>
      <c r="J932" s="5"/>
      <c r="K932" s="5"/>
      <c r="L932" s="5"/>
      <c r="N932" s="5"/>
    </row>
    <row r="933" spans="1:14" s="7" customFormat="1" x14ac:dyDescent="0.25">
      <c r="A933" s="5"/>
      <c r="D933" s="9"/>
      <c r="E933" s="10"/>
      <c r="G933" s="8"/>
      <c r="J933" s="5"/>
      <c r="K933" s="5"/>
      <c r="L933" s="5"/>
      <c r="N933" s="5"/>
    </row>
    <row r="934" spans="1:14" s="7" customFormat="1" x14ac:dyDescent="0.25">
      <c r="A934" s="5"/>
      <c r="D934" s="9"/>
      <c r="E934" s="10"/>
      <c r="G934" s="8"/>
      <c r="J934" s="5"/>
      <c r="K934" s="5"/>
      <c r="L934" s="5"/>
      <c r="N934" s="5"/>
    </row>
    <row r="935" spans="1:14" s="7" customFormat="1" x14ac:dyDescent="0.25">
      <c r="A935" s="5"/>
      <c r="D935" s="9"/>
      <c r="E935" s="10"/>
      <c r="G935" s="8"/>
      <c r="J935" s="5"/>
      <c r="K935" s="5"/>
      <c r="L935" s="5"/>
      <c r="N935" s="5"/>
    </row>
    <row r="936" spans="1:14" s="7" customFormat="1" x14ac:dyDescent="0.25">
      <c r="A936" s="5"/>
      <c r="D936" s="9"/>
      <c r="E936" s="10"/>
      <c r="G936" s="8"/>
      <c r="J936" s="5"/>
      <c r="K936" s="5"/>
      <c r="L936" s="5"/>
      <c r="N936" s="5"/>
    </row>
    <row r="937" spans="1:14" s="7" customFormat="1" x14ac:dyDescent="0.25">
      <c r="A937" s="5"/>
      <c r="D937" s="9"/>
      <c r="E937" s="10"/>
      <c r="G937" s="8"/>
      <c r="J937" s="5"/>
      <c r="K937" s="5"/>
      <c r="L937" s="5"/>
      <c r="N937" s="5"/>
    </row>
    <row r="938" spans="1:14" s="7" customFormat="1" x14ac:dyDescent="0.25">
      <c r="A938" s="5"/>
      <c r="D938" s="9"/>
      <c r="E938" s="10"/>
      <c r="G938" s="8"/>
      <c r="J938" s="5"/>
      <c r="K938" s="5"/>
      <c r="L938" s="5"/>
      <c r="N938" s="5"/>
    </row>
    <row r="939" spans="1:14" s="7" customFormat="1" x14ac:dyDescent="0.25">
      <c r="A939" s="5"/>
      <c r="D939" s="9"/>
      <c r="E939" s="10"/>
      <c r="G939" s="8"/>
      <c r="J939" s="5"/>
      <c r="K939" s="5"/>
      <c r="L939" s="5"/>
      <c r="N939" s="5"/>
    </row>
    <row r="940" spans="1:14" s="7" customFormat="1" x14ac:dyDescent="0.25">
      <c r="A940" s="5"/>
      <c r="D940" s="9"/>
      <c r="E940" s="10"/>
      <c r="G940" s="8"/>
      <c r="J940" s="5"/>
      <c r="K940" s="5"/>
      <c r="L940" s="5"/>
      <c r="N940" s="5"/>
    </row>
    <row r="941" spans="1:14" s="7" customFormat="1" x14ac:dyDescent="0.25">
      <c r="A941" s="5"/>
      <c r="D941" s="9"/>
      <c r="E941" s="10"/>
      <c r="G941" s="8"/>
      <c r="J941" s="5"/>
      <c r="K941" s="5"/>
      <c r="L941" s="5"/>
      <c r="N941" s="5"/>
    </row>
    <row r="942" spans="1:14" s="7" customFormat="1" x14ac:dyDescent="0.25">
      <c r="A942" s="5"/>
      <c r="D942" s="9"/>
      <c r="E942" s="10"/>
      <c r="G942" s="8"/>
      <c r="J942" s="5"/>
      <c r="K942" s="5"/>
      <c r="L942" s="5"/>
      <c r="N942" s="5"/>
    </row>
    <row r="943" spans="1:14" s="7" customFormat="1" x14ac:dyDescent="0.25">
      <c r="A943" s="5"/>
      <c r="D943" s="9"/>
      <c r="E943" s="10"/>
      <c r="G943" s="8"/>
      <c r="J943" s="5"/>
      <c r="K943" s="5"/>
      <c r="L943" s="5"/>
      <c r="N943" s="5"/>
    </row>
    <row r="944" spans="1:14" s="7" customFormat="1" x14ac:dyDescent="0.25">
      <c r="A944" s="5"/>
      <c r="D944" s="9"/>
      <c r="E944" s="10"/>
      <c r="G944" s="8"/>
      <c r="J944" s="5"/>
      <c r="K944" s="5"/>
      <c r="L944" s="5"/>
      <c r="N944" s="5"/>
    </row>
    <row r="945" spans="1:14" s="7" customFormat="1" x14ac:dyDescent="0.25">
      <c r="A945" s="5"/>
      <c r="D945" s="9"/>
      <c r="E945" s="10"/>
      <c r="G945" s="8"/>
      <c r="J945" s="5"/>
      <c r="K945" s="5"/>
      <c r="L945" s="5"/>
      <c r="N945" s="5"/>
    </row>
    <row r="946" spans="1:14" s="7" customFormat="1" x14ac:dyDescent="0.25">
      <c r="A946" s="5"/>
      <c r="D946" s="9"/>
      <c r="E946" s="10"/>
      <c r="G946" s="8"/>
      <c r="J946" s="5"/>
      <c r="K946" s="5"/>
      <c r="L946" s="5"/>
      <c r="N946" s="5"/>
    </row>
    <row r="947" spans="1:14" s="7" customFormat="1" x14ac:dyDescent="0.25">
      <c r="A947" s="5"/>
      <c r="D947" s="9"/>
      <c r="E947" s="10"/>
      <c r="G947" s="8"/>
      <c r="J947" s="5"/>
      <c r="K947" s="5"/>
      <c r="L947" s="5"/>
      <c r="N947" s="5"/>
    </row>
    <row r="948" spans="1:14" s="7" customFormat="1" x14ac:dyDescent="0.25">
      <c r="A948" s="5"/>
      <c r="D948" s="9"/>
      <c r="E948" s="10"/>
      <c r="G948" s="8"/>
      <c r="J948" s="5"/>
      <c r="K948" s="5"/>
      <c r="L948" s="5"/>
      <c r="N948" s="5"/>
    </row>
    <row r="949" spans="1:14" s="7" customFormat="1" x14ac:dyDescent="0.25">
      <c r="A949" s="5"/>
      <c r="D949" s="9"/>
      <c r="E949" s="10"/>
      <c r="G949" s="8"/>
      <c r="J949" s="5"/>
      <c r="K949" s="5"/>
      <c r="L949" s="5"/>
      <c r="N949" s="5"/>
    </row>
    <row r="950" spans="1:14" s="7" customFormat="1" x14ac:dyDescent="0.25">
      <c r="A950" s="5"/>
      <c r="D950" s="9"/>
      <c r="E950" s="10"/>
      <c r="G950" s="8"/>
      <c r="J950" s="5"/>
      <c r="K950" s="5"/>
      <c r="L950" s="5"/>
      <c r="N950" s="5"/>
    </row>
    <row r="951" spans="1:14" s="7" customFormat="1" x14ac:dyDescent="0.25">
      <c r="A951" s="5"/>
      <c r="D951" s="9"/>
      <c r="E951" s="10"/>
      <c r="G951" s="8"/>
      <c r="J951" s="5"/>
      <c r="K951" s="5"/>
      <c r="L951" s="5"/>
      <c r="N951" s="5"/>
    </row>
    <row r="952" spans="1:14" s="7" customFormat="1" x14ac:dyDescent="0.25">
      <c r="A952" s="5"/>
      <c r="D952" s="9"/>
      <c r="E952" s="10"/>
      <c r="G952" s="8"/>
      <c r="J952" s="5"/>
      <c r="K952" s="5"/>
      <c r="L952" s="5"/>
      <c r="N952" s="5"/>
    </row>
    <row r="953" spans="1:14" s="7" customFormat="1" x14ac:dyDescent="0.25">
      <c r="A953" s="5"/>
      <c r="D953" s="9"/>
      <c r="E953" s="10"/>
      <c r="G953" s="8"/>
      <c r="J953" s="5"/>
      <c r="K953" s="5"/>
      <c r="L953" s="5"/>
      <c r="N953" s="5"/>
    </row>
    <row r="954" spans="1:14" s="7" customFormat="1" x14ac:dyDescent="0.25">
      <c r="A954" s="5"/>
      <c r="D954" s="9"/>
      <c r="E954" s="10"/>
      <c r="G954" s="8"/>
      <c r="J954" s="5"/>
      <c r="K954" s="5"/>
      <c r="L954" s="5"/>
      <c r="N954" s="5"/>
    </row>
    <row r="955" spans="1:14" s="7" customFormat="1" x14ac:dyDescent="0.25">
      <c r="A955" s="5"/>
      <c r="D955" s="9"/>
      <c r="E955" s="10"/>
      <c r="G955" s="8"/>
      <c r="J955" s="5"/>
      <c r="K955" s="5"/>
      <c r="L955" s="5"/>
      <c r="N955" s="5"/>
    </row>
    <row r="956" spans="1:14" s="7" customFormat="1" x14ac:dyDescent="0.25">
      <c r="A956" s="5"/>
      <c r="D956" s="9"/>
      <c r="E956" s="10"/>
      <c r="G956" s="8"/>
      <c r="J956" s="5"/>
      <c r="K956" s="5"/>
      <c r="L956" s="5"/>
      <c r="N956" s="5"/>
    </row>
    <row r="957" spans="1:14" s="7" customFormat="1" x14ac:dyDescent="0.25">
      <c r="A957" s="5"/>
      <c r="D957" s="9"/>
      <c r="E957" s="10"/>
      <c r="G957" s="8"/>
      <c r="J957" s="5"/>
      <c r="K957" s="5"/>
      <c r="L957" s="5"/>
      <c r="N957" s="5"/>
    </row>
    <row r="958" spans="1:14" s="7" customFormat="1" x14ac:dyDescent="0.25">
      <c r="A958" s="5"/>
      <c r="D958" s="9"/>
      <c r="E958" s="10"/>
      <c r="G958" s="8"/>
      <c r="J958" s="5"/>
      <c r="K958" s="5"/>
      <c r="L958" s="5"/>
      <c r="N958" s="5"/>
    </row>
    <row r="959" spans="1:14" s="7" customFormat="1" x14ac:dyDescent="0.25">
      <c r="A959" s="5"/>
      <c r="D959" s="9"/>
      <c r="E959" s="10"/>
      <c r="G959" s="8"/>
      <c r="J959" s="5"/>
      <c r="K959" s="5"/>
      <c r="L959" s="5"/>
      <c r="N959" s="5"/>
    </row>
    <row r="960" spans="1:14" s="7" customFormat="1" x14ac:dyDescent="0.25">
      <c r="A960" s="5"/>
      <c r="D960" s="9"/>
      <c r="E960" s="10"/>
      <c r="G960" s="8"/>
      <c r="J960" s="5"/>
      <c r="K960" s="5"/>
      <c r="L960" s="5"/>
      <c r="N960" s="5"/>
    </row>
    <row r="961" spans="1:14" s="7" customFormat="1" x14ac:dyDescent="0.25">
      <c r="A961" s="5"/>
      <c r="D961" s="9"/>
      <c r="E961" s="10"/>
      <c r="G961" s="8"/>
      <c r="J961" s="5"/>
      <c r="K961" s="5"/>
      <c r="L961" s="5"/>
      <c r="N961" s="5"/>
    </row>
    <row r="962" spans="1:14" s="7" customFormat="1" x14ac:dyDescent="0.25">
      <c r="A962" s="5"/>
      <c r="D962" s="9"/>
      <c r="E962" s="10"/>
      <c r="G962" s="8"/>
      <c r="J962" s="5"/>
      <c r="K962" s="5"/>
      <c r="L962" s="5"/>
      <c r="N962" s="5"/>
    </row>
    <row r="963" spans="1:14" s="7" customFormat="1" x14ac:dyDescent="0.25">
      <c r="A963" s="5"/>
      <c r="D963" s="9"/>
      <c r="E963" s="10"/>
      <c r="G963" s="8"/>
      <c r="J963" s="5"/>
      <c r="K963" s="5"/>
      <c r="L963" s="5"/>
      <c r="N963" s="5"/>
    </row>
    <row r="964" spans="1:14" s="7" customFormat="1" x14ac:dyDescent="0.25">
      <c r="A964" s="5"/>
      <c r="D964" s="9"/>
      <c r="E964" s="10"/>
      <c r="G964" s="8"/>
      <c r="J964" s="5"/>
      <c r="K964" s="5"/>
      <c r="L964" s="5"/>
      <c r="N964" s="5"/>
    </row>
    <row r="965" spans="1:14" s="7" customFormat="1" x14ac:dyDescent="0.25">
      <c r="A965" s="5"/>
      <c r="D965" s="9"/>
      <c r="E965" s="10"/>
      <c r="G965" s="8"/>
      <c r="J965" s="5"/>
      <c r="K965" s="5"/>
      <c r="L965" s="5"/>
      <c r="N965" s="5"/>
    </row>
    <row r="966" spans="1:14" s="7" customFormat="1" x14ac:dyDescent="0.25">
      <c r="A966" s="5"/>
      <c r="D966" s="9"/>
      <c r="E966" s="10"/>
      <c r="G966" s="8"/>
      <c r="J966" s="5"/>
      <c r="K966" s="5"/>
      <c r="L966" s="5"/>
      <c r="N966" s="5"/>
    </row>
    <row r="967" spans="1:14" s="7" customFormat="1" x14ac:dyDescent="0.25">
      <c r="A967" s="5"/>
      <c r="D967" s="9"/>
      <c r="E967" s="10"/>
      <c r="G967" s="8"/>
      <c r="J967" s="5"/>
      <c r="K967" s="5"/>
      <c r="L967" s="5"/>
      <c r="N967" s="5"/>
    </row>
  </sheetData>
  <mergeCells count="12">
    <mergeCell ref="Z32:AC37"/>
    <mergeCell ref="A47:I47"/>
    <mergeCell ref="A48:I49"/>
    <mergeCell ref="O90:R90"/>
    <mergeCell ref="B1:I1"/>
    <mergeCell ref="P1:R1"/>
    <mergeCell ref="B2:I2"/>
    <mergeCell ref="A3:I3"/>
    <mergeCell ref="A6:I6"/>
    <mergeCell ref="A8:I8"/>
    <mergeCell ref="A9:I9"/>
    <mergeCell ref="C11:F11"/>
  </mergeCells>
  <conditionalFormatting sqref="Y32:Y40">
    <cfRule type="containsText" dxfId="1" priority="1" operator="containsText" text="Revise">
      <formula>NOT(ISERROR(SEARCH("Revise",Y32)))</formula>
    </cfRule>
    <cfRule type="containsText" dxfId="0" priority="2" operator="containsText" text="OK">
      <formula>NOT(ISERROR(SEARCH("OK",Y32)))</formula>
    </cfRule>
  </conditionalFormatting>
  <dataValidations count="2">
    <dataValidation type="list" allowBlank="1" showInputMessage="1" showErrorMessage="1" promptTitle="Clique aqui para escolher" prompt="Dê um clique aqui" sqref="A9:I9" xr:uid="{C41B72C0-BE6E-4AC9-9DF3-91A6135BA9DE}">
      <formula1>$K$3:$K$9</formula1>
    </dataValidation>
    <dataValidation type="list" allowBlank="1" showInputMessage="1" showErrorMessage="1" promptTitle="Clique aqui para escolher" prompt="Dê um clique aqui" sqref="A6:I6" xr:uid="{8BF8EBBF-3793-4136-99EF-3086ED31AEFB}">
      <formula1>$K$13:$K$14</formula1>
    </dataValidation>
  </dataValidations>
  <pageMargins left="1.1811023622047245" right="1.1811023622047245" top="1.5748031496062993" bottom="1.1811023622047245" header="0.35433070866141736" footer="0.31496062992125984"/>
  <pageSetup paperSize="9" scale="64" fitToHeight="0" orientation="portrait" r:id="rId1"/>
  <headerFooter>
    <oddHeader>&amp;C&amp;G
&amp;"Segoe UI,Negrito"&amp;10BDI</oddHeader>
    <oddFooter>&amp;C&amp;G
&amp;"Segoe UI,Normal"&amp;8Página &amp;P de &amp;N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82699-F4BD-4C13-9DF8-A9D358101CF3}">
  <sheetPr codeName="Planilha5">
    <pageSetUpPr fitToPage="1"/>
  </sheetPr>
  <dimension ref="A1:L27"/>
  <sheetViews>
    <sheetView zoomScale="115" zoomScaleNormal="115" workbookViewId="0">
      <selection activeCell="L24" sqref="L24"/>
    </sheetView>
  </sheetViews>
  <sheetFormatPr defaultRowHeight="15" x14ac:dyDescent="0.25"/>
  <cols>
    <col min="2" max="2" width="46.28515625" customWidth="1"/>
    <col min="3" max="3" width="14.5703125" customWidth="1"/>
    <col min="4" max="4" width="7.85546875" bestFit="1" customWidth="1"/>
    <col min="5" max="5" width="14.28515625" bestFit="1" customWidth="1"/>
    <col min="6" max="6" width="7.85546875" bestFit="1" customWidth="1"/>
    <col min="7" max="7" width="15.5703125" bestFit="1" customWidth="1"/>
    <col min="8" max="8" width="7.85546875" bestFit="1" customWidth="1"/>
    <col min="9" max="9" width="15.5703125" bestFit="1" customWidth="1"/>
    <col min="10" max="10" width="8.85546875" bestFit="1" customWidth="1"/>
    <col min="11" max="11" width="15.5703125" bestFit="1" customWidth="1"/>
  </cols>
  <sheetData>
    <row r="1" spans="1:12" x14ac:dyDescent="0.25">
      <c r="A1" s="134" t="str">
        <f>_xlfn.CONCAT(Orçamento!A1, " ", Orçamento!B1)</f>
        <v>Obra: Construção de Sanitário Coletivo - Praça Jd.Bela Vista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2" spans="1:12" x14ac:dyDescent="0.25">
      <c r="A2" s="134" t="str">
        <f>_xlfn.CONCAT(Orçamento!A2, " ", Orçamento!B2)</f>
        <v>Local: Rua Francisco José Caseiro, s/n.°, Jahu/SP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x14ac:dyDescent="0.25">
      <c r="A3" s="135" t="str">
        <f>Orçamento!A7</f>
        <v>Jahu/SP, 06 de janeiro de 2026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2" x14ac:dyDescent="0.25">
      <c r="A4" s="138" t="s">
        <v>200</v>
      </c>
      <c r="B4" s="138" t="s">
        <v>201</v>
      </c>
      <c r="C4" s="140" t="s">
        <v>202</v>
      </c>
      <c r="D4" s="137" t="s">
        <v>203</v>
      </c>
      <c r="E4" s="137"/>
      <c r="F4" s="137" t="s">
        <v>204</v>
      </c>
      <c r="G4" s="137"/>
      <c r="H4" s="137" t="s">
        <v>205</v>
      </c>
      <c r="I4" s="137"/>
      <c r="J4" s="137" t="s">
        <v>206</v>
      </c>
      <c r="K4" s="137"/>
    </row>
    <row r="5" spans="1:12" x14ac:dyDescent="0.25">
      <c r="A5" s="139"/>
      <c r="B5" s="139"/>
      <c r="C5" s="141"/>
      <c r="D5" s="61" t="s">
        <v>184</v>
      </c>
      <c r="E5" s="61" t="s">
        <v>269</v>
      </c>
      <c r="F5" s="61" t="s">
        <v>184</v>
      </c>
      <c r="G5" s="61" t="s">
        <v>269</v>
      </c>
      <c r="H5" s="61" t="s">
        <v>184</v>
      </c>
      <c r="I5" s="61" t="s">
        <v>269</v>
      </c>
      <c r="J5" s="61" t="s">
        <v>184</v>
      </c>
      <c r="K5" s="61" t="s">
        <v>269</v>
      </c>
    </row>
    <row r="6" spans="1:12" x14ac:dyDescent="0.25">
      <c r="A6" s="62" t="str">
        <f>Orçamento!A9</f>
        <v>1.</v>
      </c>
      <c r="B6" s="63" t="str">
        <f>VLOOKUP(A6, Orçamento!A$8:M$1347, 2, FALSE())</f>
        <v>SERVIÇOS PRELIMINARES</v>
      </c>
      <c r="C6" s="64">
        <f>VLOOKUP(A6, Orçamento!A$8:M$1347, 13, FALSE())</f>
        <v>12588.68</v>
      </c>
      <c r="D6" s="65">
        <v>0.49</v>
      </c>
      <c r="E6" s="66">
        <f>$C6*D6</f>
        <v>6168.4531999999999</v>
      </c>
      <c r="F6" s="65">
        <v>0.17</v>
      </c>
      <c r="G6" s="66">
        <f>$C6*F6</f>
        <v>2140.0756000000001</v>
      </c>
      <c r="H6" s="65">
        <v>0.17</v>
      </c>
      <c r="I6" s="66">
        <f>$C6*H6</f>
        <v>2140.0756000000001</v>
      </c>
      <c r="J6" s="65">
        <v>0.17</v>
      </c>
      <c r="K6" s="66">
        <f>$C6*J6</f>
        <v>2140.0756000000001</v>
      </c>
      <c r="L6" s="69">
        <f>SUM(D6,F6,H6,J6)</f>
        <v>1</v>
      </c>
    </row>
    <row r="7" spans="1:12" x14ac:dyDescent="0.25">
      <c r="A7" s="62" t="s">
        <v>216</v>
      </c>
      <c r="B7" s="63" t="str">
        <f>VLOOKUP(A7, Orçamento!A$8:M$1347, 2, FALSE())</f>
        <v>INFRAESTRUTURA</v>
      </c>
      <c r="C7" s="64">
        <f>VLOOKUP(A7, Orçamento!A$8:M$1347, 13, FALSE())</f>
        <v>18125.309999999998</v>
      </c>
      <c r="D7" s="65">
        <v>1</v>
      </c>
      <c r="E7" s="66">
        <f t="shared" ref="E7:G17" si="0">$C7*D7</f>
        <v>18125.309999999998</v>
      </c>
      <c r="F7" s="65"/>
      <c r="G7" s="66">
        <f t="shared" si="0"/>
        <v>0</v>
      </c>
      <c r="H7" s="65"/>
      <c r="I7" s="66">
        <f t="shared" ref="I7" si="1">$C7*H7</f>
        <v>0</v>
      </c>
      <c r="J7" s="65"/>
      <c r="K7" s="66">
        <f t="shared" ref="K7" si="2">$C7*J7</f>
        <v>0</v>
      </c>
      <c r="L7" s="69">
        <f t="shared" ref="L7:L17" si="3">SUM(D7,F7,H7,J7)</f>
        <v>1</v>
      </c>
    </row>
    <row r="8" spans="1:12" x14ac:dyDescent="0.25">
      <c r="A8" s="62" t="s">
        <v>217</v>
      </c>
      <c r="B8" s="63" t="str">
        <f>VLOOKUP(A8, Orçamento!A$8:M$1347, 2, FALSE())</f>
        <v>SUPERESTRUTURA / ALVENARIA</v>
      </c>
      <c r="C8" s="64">
        <f>VLOOKUP(A8, Orçamento!A$8:M$1347, 13, FALSE())</f>
        <v>40381.69</v>
      </c>
      <c r="D8" s="65">
        <v>0.3</v>
      </c>
      <c r="E8" s="66">
        <f t="shared" si="0"/>
        <v>12114.507</v>
      </c>
      <c r="F8" s="65">
        <v>0.7</v>
      </c>
      <c r="G8" s="66">
        <f t="shared" si="0"/>
        <v>28267.183000000001</v>
      </c>
      <c r="H8" s="65"/>
      <c r="I8" s="66">
        <f t="shared" ref="I8" si="4">$C8*H8</f>
        <v>0</v>
      </c>
      <c r="J8" s="65"/>
      <c r="K8" s="66">
        <f>$C8*J8</f>
        <v>0</v>
      </c>
      <c r="L8" s="69">
        <f t="shared" si="3"/>
        <v>1</v>
      </c>
    </row>
    <row r="9" spans="1:12" x14ac:dyDescent="0.25">
      <c r="A9" s="62" t="s">
        <v>218</v>
      </c>
      <c r="B9" s="63" t="str">
        <f>VLOOKUP(A9, Orçamento!A$8:M$1347, 2, FALSE())</f>
        <v>COBERTURA</v>
      </c>
      <c r="C9" s="64">
        <f>VLOOKUP(A9, Orçamento!A$8:M$1347, 13, FALSE())</f>
        <v>22227.18</v>
      </c>
      <c r="D9" s="65"/>
      <c r="E9" s="66">
        <f t="shared" si="0"/>
        <v>0</v>
      </c>
      <c r="F9" s="65"/>
      <c r="G9" s="66">
        <f t="shared" si="0"/>
        <v>0</v>
      </c>
      <c r="H9" s="65">
        <v>1</v>
      </c>
      <c r="I9" s="66">
        <f t="shared" ref="I9" si="5">$C9*H9</f>
        <v>22227.18</v>
      </c>
      <c r="J9" s="65"/>
      <c r="K9" s="66">
        <f t="shared" ref="K9" si="6">$C9*J9</f>
        <v>0</v>
      </c>
      <c r="L9" s="69">
        <f t="shared" si="3"/>
        <v>1</v>
      </c>
    </row>
    <row r="10" spans="1:12" x14ac:dyDescent="0.25">
      <c r="A10" s="62" t="s">
        <v>219</v>
      </c>
      <c r="B10" s="63" t="str">
        <f>VLOOKUP(A10, Orçamento!A$8:M$1347, 2, FALSE())</f>
        <v>ESQUADRIAS</v>
      </c>
      <c r="C10" s="64">
        <f>VLOOKUP(A10, Orçamento!A$8:M$1347, 13, FALSE())</f>
        <v>24415.13</v>
      </c>
      <c r="D10" s="65"/>
      <c r="E10" s="66">
        <f t="shared" si="0"/>
        <v>0</v>
      </c>
      <c r="F10" s="65">
        <v>0.5</v>
      </c>
      <c r="G10" s="66">
        <f t="shared" si="0"/>
        <v>12207.565000000001</v>
      </c>
      <c r="H10" s="65">
        <v>0.5</v>
      </c>
      <c r="I10" s="66">
        <f t="shared" ref="I10" si="7">$C10*H10</f>
        <v>12207.565000000001</v>
      </c>
      <c r="J10" s="65"/>
      <c r="K10" s="66">
        <f t="shared" ref="K10" si="8">$C10*J10</f>
        <v>0</v>
      </c>
      <c r="L10" s="69">
        <f t="shared" si="3"/>
        <v>1</v>
      </c>
    </row>
    <row r="11" spans="1:12" x14ac:dyDescent="0.25">
      <c r="A11" s="62" t="s">
        <v>220</v>
      </c>
      <c r="B11" s="63" t="str">
        <f>VLOOKUP(A11, Orçamento!A$8:M$1347, 2, FALSE())</f>
        <v>PISOS E REVESTIMENTOS</v>
      </c>
      <c r="C11" s="64">
        <f>VLOOKUP(A11, Orçamento!A$8:M$1347, 13, FALSE())</f>
        <v>29125.129999999997</v>
      </c>
      <c r="D11" s="65"/>
      <c r="E11" s="66">
        <f t="shared" si="0"/>
        <v>0</v>
      </c>
      <c r="F11" s="65"/>
      <c r="G11" s="66">
        <f t="shared" si="0"/>
        <v>0</v>
      </c>
      <c r="H11" s="65">
        <v>0.4</v>
      </c>
      <c r="I11" s="66">
        <f t="shared" ref="I11" si="9">$C11*H11</f>
        <v>11650.052</v>
      </c>
      <c r="J11" s="65">
        <v>0.6</v>
      </c>
      <c r="K11" s="66">
        <f t="shared" ref="K11" si="10">$C11*J11</f>
        <v>17475.077999999998</v>
      </c>
      <c r="L11" s="69">
        <f t="shared" si="3"/>
        <v>1</v>
      </c>
    </row>
    <row r="12" spans="1:12" x14ac:dyDescent="0.25">
      <c r="A12" s="62" t="s">
        <v>221</v>
      </c>
      <c r="B12" s="63" t="str">
        <f>VLOOKUP(A12, Orçamento!A$8:M$1347, 2, FALSE())</f>
        <v>DIVISÓRIAS / BANCADA / PEITORIL E SOLEIRAS</v>
      </c>
      <c r="C12" s="64">
        <f>VLOOKUP(A12, Orçamento!A$8:M$1347, 13, FALSE())</f>
        <v>11642.84</v>
      </c>
      <c r="D12" s="65"/>
      <c r="E12" s="66">
        <f t="shared" si="0"/>
        <v>0</v>
      </c>
      <c r="F12" s="65"/>
      <c r="G12" s="66">
        <f t="shared" si="0"/>
        <v>0</v>
      </c>
      <c r="H12" s="65">
        <v>0.5</v>
      </c>
      <c r="I12" s="66">
        <f t="shared" ref="I12" si="11">$C12*H12</f>
        <v>5821.42</v>
      </c>
      <c r="J12" s="65">
        <v>0.5</v>
      </c>
      <c r="K12" s="66">
        <f t="shared" ref="K12" si="12">$C12*J12</f>
        <v>5821.42</v>
      </c>
      <c r="L12" s="69">
        <f t="shared" si="3"/>
        <v>1</v>
      </c>
    </row>
    <row r="13" spans="1:12" x14ac:dyDescent="0.25">
      <c r="A13" s="62" t="s">
        <v>222</v>
      </c>
      <c r="B13" s="63" t="str">
        <f>VLOOKUP(A13, Orçamento!A$8:M$1347, 2, FALSE())</f>
        <v>INSTALAÇÕES HIDROSSANITÁRIAS</v>
      </c>
      <c r="C13" s="64">
        <f>VLOOKUP(A13, Orçamento!A$8:M$1347, 13, FALSE())</f>
        <v>47056.100000000013</v>
      </c>
      <c r="D13" s="65">
        <v>0.3</v>
      </c>
      <c r="E13" s="66">
        <f t="shared" si="0"/>
        <v>14116.830000000004</v>
      </c>
      <c r="F13" s="65">
        <v>0.2</v>
      </c>
      <c r="G13" s="66">
        <f t="shared" si="0"/>
        <v>9411.220000000003</v>
      </c>
      <c r="H13" s="65">
        <v>0.2</v>
      </c>
      <c r="I13" s="66">
        <f t="shared" ref="I13" si="13">$C13*H13</f>
        <v>9411.220000000003</v>
      </c>
      <c r="J13" s="65">
        <v>0.3</v>
      </c>
      <c r="K13" s="66">
        <f t="shared" ref="K13" si="14">$C13*J13</f>
        <v>14116.830000000004</v>
      </c>
      <c r="L13" s="69">
        <f t="shared" si="3"/>
        <v>1</v>
      </c>
    </row>
    <row r="14" spans="1:12" x14ac:dyDescent="0.25">
      <c r="A14" s="62" t="s">
        <v>223</v>
      </c>
      <c r="B14" s="63" t="str">
        <f>VLOOKUP(A14, Orçamento!A$8:M$1347, 2, FALSE())</f>
        <v>INSTALAÇÕES ELÉTRICAS</v>
      </c>
      <c r="C14" s="64">
        <f>VLOOKUP(A14, Orçamento!A$8:M$1347, 13, FALSE())</f>
        <v>11054.079999999996</v>
      </c>
      <c r="D14" s="65">
        <v>0.15</v>
      </c>
      <c r="E14" s="66">
        <f t="shared" si="0"/>
        <v>1658.1119999999994</v>
      </c>
      <c r="F14" s="65">
        <v>0.15</v>
      </c>
      <c r="G14" s="66">
        <f t="shared" si="0"/>
        <v>1658.1119999999994</v>
      </c>
      <c r="H14" s="65">
        <v>0.3</v>
      </c>
      <c r="I14" s="66">
        <f t="shared" ref="I14" si="15">$C14*H14</f>
        <v>3316.2239999999988</v>
      </c>
      <c r="J14" s="65">
        <v>0.4</v>
      </c>
      <c r="K14" s="66">
        <f t="shared" ref="K14" si="16">$C14*J14</f>
        <v>4421.6319999999987</v>
      </c>
      <c r="L14" s="69">
        <f t="shared" si="3"/>
        <v>1</v>
      </c>
    </row>
    <row r="15" spans="1:12" x14ac:dyDescent="0.25">
      <c r="A15" s="62" t="s">
        <v>224</v>
      </c>
      <c r="B15" s="63" t="str">
        <f>VLOOKUP(A15, Orçamento!A$8:M$1347, 2, FALSE())</f>
        <v>PINTURA</v>
      </c>
      <c r="C15" s="64">
        <f>VLOOKUP(A15, Orçamento!A$8:M$1347, 13, FALSE())</f>
        <v>23066.720000000001</v>
      </c>
      <c r="D15" s="65"/>
      <c r="E15" s="66">
        <f t="shared" si="0"/>
        <v>0</v>
      </c>
      <c r="F15" s="65"/>
      <c r="G15" s="66">
        <f t="shared" si="0"/>
        <v>0</v>
      </c>
      <c r="H15" s="65">
        <v>0.2</v>
      </c>
      <c r="I15" s="66">
        <f t="shared" ref="I15" si="17">$C15*H15</f>
        <v>4613.3440000000001</v>
      </c>
      <c r="J15" s="65">
        <v>0.8</v>
      </c>
      <c r="K15" s="66">
        <f t="shared" ref="K15" si="18">$C15*J15</f>
        <v>18453.376</v>
      </c>
      <c r="L15" s="69">
        <f t="shared" si="3"/>
        <v>1</v>
      </c>
    </row>
    <row r="16" spans="1:12" x14ac:dyDescent="0.25">
      <c r="A16" s="62" t="s">
        <v>225</v>
      </c>
      <c r="B16" s="63" t="str">
        <f>VLOOKUP(A16, Orçamento!A$8:M$1347, 2, FALSE())</f>
        <v>PASSEIO E PAISAGISMO</v>
      </c>
      <c r="C16" s="64">
        <f>VLOOKUP(A16, Orçamento!A$8:M$1347, 13, FALSE())</f>
        <v>5314.7300000000005</v>
      </c>
      <c r="D16" s="65"/>
      <c r="E16" s="66">
        <f t="shared" si="0"/>
        <v>0</v>
      </c>
      <c r="F16" s="65"/>
      <c r="G16" s="66">
        <f t="shared" si="0"/>
        <v>0</v>
      </c>
      <c r="H16" s="65">
        <v>0.5</v>
      </c>
      <c r="I16" s="66">
        <f t="shared" ref="I16" si="19">$C16*H16</f>
        <v>2657.3650000000002</v>
      </c>
      <c r="J16" s="65">
        <v>0.5</v>
      </c>
      <c r="K16" s="66">
        <f t="shared" ref="K16" si="20">$C16*J16</f>
        <v>2657.3650000000002</v>
      </c>
      <c r="L16" s="69">
        <f t="shared" si="3"/>
        <v>1</v>
      </c>
    </row>
    <row r="17" spans="1:12" x14ac:dyDescent="0.25">
      <c r="A17" s="62" t="s">
        <v>266</v>
      </c>
      <c r="B17" s="63" t="str">
        <f>VLOOKUP(A17, Orçamento!A$8:M$1347, 2, FALSE())</f>
        <v>SERVIÇOS COMPLEMENTARES</v>
      </c>
      <c r="C17" s="64">
        <f>VLOOKUP(A17, Orçamento!A$8:M$1347, 13, FALSE())</f>
        <v>2546.6999999999998</v>
      </c>
      <c r="D17" s="65"/>
      <c r="E17" s="66">
        <f t="shared" si="0"/>
        <v>0</v>
      </c>
      <c r="F17" s="65"/>
      <c r="G17" s="66">
        <f t="shared" si="0"/>
        <v>0</v>
      </c>
      <c r="H17" s="65"/>
      <c r="I17" s="66">
        <f t="shared" ref="I17" si="21">$C17*H17</f>
        <v>0</v>
      </c>
      <c r="J17" s="65">
        <v>1</v>
      </c>
      <c r="K17" s="66">
        <f t="shared" ref="K17" si="22">$C17*J17</f>
        <v>2546.6999999999998</v>
      </c>
      <c r="L17" s="69">
        <f t="shared" si="3"/>
        <v>1</v>
      </c>
    </row>
    <row r="18" spans="1:12" x14ac:dyDescent="0.25">
      <c r="A18" s="136" t="s">
        <v>270</v>
      </c>
      <c r="B18" s="136"/>
      <c r="C18" s="136"/>
      <c r="D18" s="67">
        <f>E18/SUM($C6:$C17)</f>
        <v>0.21080353822744205</v>
      </c>
      <c r="E18" s="68">
        <f>SUM(E6:E17)</f>
        <v>52183.212200000002</v>
      </c>
      <c r="F18" s="67">
        <f>G18/SUM($C6:$C17)</f>
        <v>0.21686687097488697</v>
      </c>
      <c r="G18" s="68">
        <f>SUM(G6:G17)</f>
        <v>53684.155600000006</v>
      </c>
      <c r="H18" s="67">
        <f>I18/SUM($C6:$C17)</f>
        <v>0.2991159505234397</v>
      </c>
      <c r="I18" s="68">
        <f>SUM(I6:I17)</f>
        <v>74044.445600000006</v>
      </c>
      <c r="J18" s="67">
        <f>K18/SUM($C6:$C17)</f>
        <v>0.27321364027423128</v>
      </c>
      <c r="K18" s="68">
        <f>SUM(K6:K17)</f>
        <v>67632.476599999995</v>
      </c>
      <c r="L18" s="69">
        <f>SUM(D18,F18,H18,J18)</f>
        <v>1</v>
      </c>
    </row>
    <row r="19" spans="1:12" x14ac:dyDescent="0.25">
      <c r="A19" s="136" t="s">
        <v>271</v>
      </c>
      <c r="B19" s="136"/>
      <c r="C19" s="136"/>
      <c r="D19" s="67">
        <f>D18</f>
        <v>0.21080353822744205</v>
      </c>
      <c r="E19" s="68">
        <f>E18</f>
        <v>52183.212200000002</v>
      </c>
      <c r="F19" s="67">
        <f>F18+D19</f>
        <v>0.42767040920232902</v>
      </c>
      <c r="G19" s="68">
        <f t="shared" ref="G19:I19" si="23">E19+G18</f>
        <v>105867.36780000001</v>
      </c>
      <c r="H19" s="67">
        <f>H18+F19</f>
        <v>0.72678635972576866</v>
      </c>
      <c r="I19" s="68">
        <f t="shared" si="23"/>
        <v>179911.81340000001</v>
      </c>
      <c r="J19" s="67">
        <f>J18+H19</f>
        <v>1</v>
      </c>
      <c r="K19" s="68">
        <f>I19+K18</f>
        <v>247544.29</v>
      </c>
    </row>
    <row r="20" spans="1:12" x14ac:dyDescent="0.25">
      <c r="A20" s="4"/>
      <c r="B20" s="2"/>
      <c r="C20" s="3"/>
      <c r="D20" s="1"/>
      <c r="E20" s="1"/>
      <c r="F20" s="1"/>
      <c r="G20" s="1"/>
      <c r="H20" s="1"/>
      <c r="I20" s="1"/>
      <c r="J20" s="1"/>
      <c r="K20" s="1"/>
    </row>
    <row r="21" spans="1:12" x14ac:dyDescent="0.25">
      <c r="A21" s="4"/>
      <c r="B21" s="2"/>
      <c r="C21" s="3"/>
      <c r="D21" s="1"/>
      <c r="E21" s="1"/>
      <c r="F21" s="1"/>
      <c r="G21" s="1"/>
      <c r="H21" s="1"/>
      <c r="I21" s="1"/>
      <c r="J21" s="1"/>
      <c r="K21" s="1"/>
    </row>
    <row r="22" spans="1:12" x14ac:dyDescent="0.25">
      <c r="A22" s="4"/>
      <c r="B22" s="2"/>
      <c r="C22" s="3"/>
      <c r="D22" s="1"/>
      <c r="E22" s="1"/>
      <c r="F22" s="1"/>
      <c r="G22" s="1"/>
      <c r="H22" s="1"/>
      <c r="I22" s="1"/>
      <c r="J22" s="1"/>
      <c r="K22" s="1"/>
    </row>
    <row r="23" spans="1:12" x14ac:dyDescent="0.25">
      <c r="A23" s="4"/>
      <c r="B23" s="2"/>
      <c r="C23" s="3"/>
      <c r="D23" s="1"/>
      <c r="E23" s="1"/>
      <c r="F23" s="1"/>
      <c r="G23" s="1"/>
      <c r="H23" s="1"/>
      <c r="I23" s="1"/>
      <c r="J23" s="1"/>
      <c r="K23" s="1"/>
    </row>
    <row r="24" spans="1:12" x14ac:dyDescent="0.25">
      <c r="A24" s="4"/>
      <c r="B24" s="2"/>
      <c r="C24" s="3"/>
      <c r="D24" s="1"/>
      <c r="E24" s="1"/>
      <c r="F24" s="1"/>
      <c r="G24" s="1"/>
      <c r="H24" s="1"/>
      <c r="I24" s="1"/>
      <c r="J24" s="1"/>
      <c r="K24" s="1"/>
    </row>
    <row r="25" spans="1:12" x14ac:dyDescent="0.25">
      <c r="A25" s="4"/>
      <c r="B25" s="2"/>
      <c r="C25" s="3"/>
      <c r="D25" s="1"/>
      <c r="E25" s="1"/>
      <c r="F25" s="1"/>
      <c r="G25" s="1"/>
      <c r="H25" s="1"/>
      <c r="I25" s="1"/>
      <c r="J25" s="1"/>
      <c r="K25" s="1"/>
    </row>
    <row r="27" spans="1:12" x14ac:dyDescent="0.25">
      <c r="D27" s="28"/>
      <c r="E27" s="28"/>
    </row>
  </sheetData>
  <mergeCells count="12">
    <mergeCell ref="D4:E4"/>
    <mergeCell ref="B4:B5"/>
    <mergeCell ref="C4:C5"/>
    <mergeCell ref="A4:A5"/>
    <mergeCell ref="F4:G4"/>
    <mergeCell ref="H4:I4"/>
    <mergeCell ref="J4:K4"/>
    <mergeCell ref="A1:K1"/>
    <mergeCell ref="A2:K2"/>
    <mergeCell ref="A3:K3"/>
    <mergeCell ref="A18:C18"/>
    <mergeCell ref="A19:C19"/>
  </mergeCells>
  <printOptions horizontalCentered="1"/>
  <pageMargins left="0.23622047244094491" right="0.23622047244094491" top="2.0699999999999998" bottom="0.82677165354330717" header="1.299212598425197" footer="0.31496062992125984"/>
  <pageSetup paperSize="9" scale="61" orientation="landscape" r:id="rId1"/>
  <headerFooter>
    <oddHeader>&amp;C&amp;G
&amp;"Segoe UI,Negrito"&amp;10CRONOGRAMA FÍSICO-FINANCEIRO</oddHeader>
    <oddFooter>&amp;C&amp;"Segoe UI,Normal"&amp;8Página &amp;P de &amp;N&amp;"-,Regular"&amp;11
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30</vt:i4>
      </vt:variant>
    </vt:vector>
  </HeadingPairs>
  <TitlesOfParts>
    <vt:vector size="34" baseType="lpstr">
      <vt:lpstr>Orçamento</vt:lpstr>
      <vt:lpstr>BDI 1 - Obra</vt:lpstr>
      <vt:lpstr>BDI 2 - Cotações</vt:lpstr>
      <vt:lpstr>Cronograma</vt:lpstr>
      <vt:lpstr>'BDI 2 - Cotações'!A_1</vt:lpstr>
      <vt:lpstr>A_1</vt:lpstr>
      <vt:lpstr>'BDI 2 - Cotações'!Agua</vt:lpstr>
      <vt:lpstr>Agua</vt:lpstr>
      <vt:lpstr>'BDI 1 - Obra'!Area_de_impressao</vt:lpstr>
      <vt:lpstr>'BDI 2 - Cotações'!Area_de_impressao</vt:lpstr>
      <vt:lpstr>Cronograma!Area_de_impressao</vt:lpstr>
      <vt:lpstr>Orçamento!Area_de_impressao</vt:lpstr>
      <vt:lpstr>'BDI 2 - Cotações'!Asfalto</vt:lpstr>
      <vt:lpstr>Asfalto</vt:lpstr>
      <vt:lpstr>'BDI 2 - Cotações'!CompraDireta</vt:lpstr>
      <vt:lpstr>CompraDireta</vt:lpstr>
      <vt:lpstr>'BDI 2 - Cotações'!Cotacao</vt:lpstr>
      <vt:lpstr>Cotacao</vt:lpstr>
      <vt:lpstr>'BDI 2 - Cotações'!Eletricidade</vt:lpstr>
      <vt:lpstr>Eletricidade</vt:lpstr>
      <vt:lpstr>'BDI 2 - Cotações'!Fluvial</vt:lpstr>
      <vt:lpstr>Fluvial</vt:lpstr>
      <vt:lpstr>'BDI 2 - Cotações'!OCara</vt:lpstr>
      <vt:lpstr>OCara</vt:lpstr>
      <vt:lpstr>'BDI 2 - Cotações'!Predial</vt:lpstr>
      <vt:lpstr>Predial</vt:lpstr>
      <vt:lpstr>'BDI 2 - Cotações'!Spina</vt:lpstr>
      <vt:lpstr>Spina</vt:lpstr>
      <vt:lpstr>'BDI 1 - Obra'!Titulos_de_impressao</vt:lpstr>
      <vt:lpstr>'BDI 2 - Cotações'!Titulos_de_impressao</vt:lpstr>
      <vt:lpstr>Cronograma!Titulos_de_impressao</vt:lpstr>
      <vt:lpstr>Orçamento!Titulos_de_impressao</vt:lpstr>
      <vt:lpstr>'BDI 2 - Cotações'!V_1</vt:lpstr>
      <vt:lpstr>V_1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 Lima</dc:creator>
  <cp:lastModifiedBy>Edmar Bessi Colafati</cp:lastModifiedBy>
  <cp:lastPrinted>2025-11-17T16:04:34Z</cp:lastPrinted>
  <dcterms:created xsi:type="dcterms:W3CDTF">2015-06-05T18:19:34Z</dcterms:created>
  <dcterms:modified xsi:type="dcterms:W3CDTF">2026-01-06T19:40:06Z</dcterms:modified>
</cp:coreProperties>
</file>