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naldoMassan\Desktop\Limpeza Pública\2019\Arquivos para Publicação\Anexos\"/>
    </mc:Choice>
  </mc:AlternateContent>
  <xr:revisionPtr revIDLastSave="0" documentId="13_ncr:1_{1AFF0C5E-7227-492F-9993-E494A32C6D98}" xr6:coauthVersionLast="40" xr6:coauthVersionMax="40" xr10:uidLastSave="{00000000-0000-0000-0000-000000000000}"/>
  <bookViews>
    <workbookView xWindow="-120" yWindow="-120" windowWidth="20730" windowHeight="11160" activeTab="3" xr2:uid="{00000000-000D-0000-FFFF-FFFF00000000}"/>
  </bookViews>
  <sheets>
    <sheet name="AVENIDAS E RUAS" sheetId="3" r:id="rId1"/>
    <sheet name="CENTRO 01" sheetId="4" r:id="rId2"/>
    <sheet name="CENTRO 02" sheetId="5" r:id="rId3"/>
    <sheet name="RESUMO" sheetId="7" r:id="rId4"/>
  </sheets>
  <definedNames>
    <definedName name="_xlnm.Print_Area" localSheetId="0">Tabela4[#All]</definedName>
    <definedName name="_xlnm.Print_Titles" localSheetId="0">'AVENIDAS E RUAS'!$1:$1</definedName>
    <definedName name="_xlnm.Print_Titles" localSheetId="1">'CENTRO 01'!$1:$1</definedName>
    <definedName name="_xlnm.Print_Titles" localSheetId="2">'CENTRO 02'!$1:$1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C3" i="7" l="1"/>
  <c r="D18" i="5"/>
  <c r="D36" i="4"/>
  <c r="D128" i="3"/>
  <c r="C4" i="7" l="1"/>
  <c r="C2" i="7"/>
  <c r="C5" i="7" l="1"/>
  <c r="G128" i="3"/>
  <c r="G18" i="5"/>
  <c r="H36" i="4"/>
  <c r="D4" i="7" l="1"/>
  <c r="D3" i="7"/>
  <c r="D2" i="7"/>
  <c r="D5" i="7" l="1"/>
  <c r="D6" i="7" s="1"/>
</calcChain>
</file>

<file path=xl/sharedStrings.xml><?xml version="1.0" encoding="utf-8"?>
<sst xmlns="http://schemas.openxmlformats.org/spreadsheetml/2006/main" count="402" uniqueCount="190">
  <si>
    <t>CIDADE / DISTRITO</t>
  </si>
  <si>
    <t>METRO LINEAR</t>
  </si>
  <si>
    <t>LADOS</t>
  </si>
  <si>
    <t>TOTAL (METRO LINEAR)</t>
  </si>
  <si>
    <t>ALAMEDA CEL. MIRANDA</t>
  </si>
  <si>
    <t>JAÚ / SP</t>
  </si>
  <si>
    <t>ALAMEDA LOURENÇO AVELINO</t>
  </si>
  <si>
    <t>AVENIDA ANA CLAUDINA</t>
  </si>
  <si>
    <t>AVENIDA ANTÔNIO IONTA</t>
  </si>
  <si>
    <t>POTUNDUVA</t>
  </si>
  <si>
    <t>AVENIDA ARMINDA VICTÓRIA FURLANI BERNARDI</t>
  </si>
  <si>
    <t>AVENIDA ARNALDO BUSATO</t>
  </si>
  <si>
    <t>AVENIDA BRASIL</t>
  </si>
  <si>
    <t>AVENIDA CAETANO PERLATTI</t>
  </si>
  <si>
    <t>AVENIDA COM. JOÃO RIBEIRO DE BARROS</t>
  </si>
  <si>
    <t>AVENIDA COM. JOSÉ MARIA DE ALM. PRADO</t>
  </si>
  <si>
    <t>AVENIDA DAS NAÇÕES</t>
  </si>
  <si>
    <t>AVENIDA DÉCIO PACHECO DE ALMEIDA PRADO</t>
  </si>
  <si>
    <t>AVENIDA DEPUTADO JOÃO LAZARO DE ALMEIDA PRADO</t>
  </si>
  <si>
    <t>AVENIDA DIOGENES MARCHESAN</t>
  </si>
  <si>
    <t>AVENIDA DO CAFÉ</t>
  </si>
  <si>
    <t>AVENIDA DOUTOR ARY FERREIRA DIAS</t>
  </si>
  <si>
    <t>AVENIDA DOUTOR LUCIANO PACHECO DE ALMEIDA PRADO</t>
  </si>
  <si>
    <t>AVENIDA DOUTOR QUINZINHO</t>
  </si>
  <si>
    <t>AVENIDA DUDU FERRAZ</t>
  </si>
  <si>
    <t>AVENIDA EGISTO FRANCHESCHI</t>
  </si>
  <si>
    <t>AVENIDA FERNANDO DE LÚCIO</t>
  </si>
  <si>
    <t>AVENIDA FRANCISCO CANHOS</t>
  </si>
  <si>
    <t>AVENIDA FREDERICO OZANAN</t>
  </si>
  <si>
    <t>AVENIDA FREI GALVÃO</t>
  </si>
  <si>
    <t>AVENIDA GUSTAVO CHIOZI</t>
  </si>
  <si>
    <t>AVENIDA ISALTINO DO AMARAL CARVALHO</t>
  </si>
  <si>
    <t>AVENIDA JANGO MORAES</t>
  </si>
  <si>
    <t>AVENIDA JOÃO DE MORAES PRADO</t>
  </si>
  <si>
    <t>AVENIDA JOÃO FERRAZ NETO</t>
  </si>
  <si>
    <t>AVENIDA JOÃO FRANCESCHI</t>
  </si>
  <si>
    <t>AVENIDA JOSÉ EDUARDO DO AMARAL CARVALHO</t>
  </si>
  <si>
    <t>AVENIDA JOSÉ GALDINO DO A. CARVALHO</t>
  </si>
  <si>
    <t>AVENIDA JULINHO DE CARVALHO</t>
  </si>
  <si>
    <t>AVENIDA LUCINIO BORGO</t>
  </si>
  <si>
    <t>AVENIDA NENÊ GALVÃO</t>
  </si>
  <si>
    <t>AVENIDA NETINHO PRADO</t>
  </si>
  <si>
    <t>AVENIDA ORESTES MORANDI</t>
  </si>
  <si>
    <t>AVENIDA PAULO RONCHESEL</t>
  </si>
  <si>
    <t>AVENIDA PREF. DOUTOR WALDEMAR BAUAB</t>
  </si>
  <si>
    <t>AVENIDA PREF. LUIZ LIARTE</t>
  </si>
  <si>
    <t>AVENIDA PRIMO GAZZOLI</t>
  </si>
  <si>
    <t>AVENIDA PROF. DR. ALFEU FABRIS</t>
  </si>
  <si>
    <t>AVENIDA SANTA CATARINA</t>
  </si>
  <si>
    <t>AVENIDA VER. MANOEL GALVÃO</t>
  </si>
  <si>
    <t>AVENIDA ZEZINHO MAGALHÃES</t>
  </si>
  <si>
    <t>KARTÓDROMO</t>
  </si>
  <si>
    <t>RUA 13 DE MAIO</t>
  </si>
  <si>
    <t>RUA ABILIO BELLUCA</t>
  </si>
  <si>
    <t>VILA RIBEIRO</t>
  </si>
  <si>
    <t>RUA ALBERTO MASIERO</t>
  </si>
  <si>
    <t>RUA ALCIDIO ANGELO VOLTOLIN</t>
  </si>
  <si>
    <t>RUA ÁLVARO FLORET</t>
  </si>
  <si>
    <t>RUA AMADEU CREMONESI</t>
  </si>
  <si>
    <t>POUSO ALEGRE</t>
  </si>
  <si>
    <t>RUA AMARAL GURGEL</t>
  </si>
  <si>
    <t>RUA ÂNGELO GRIZZO</t>
  </si>
  <si>
    <t>RUA ANGELO MARTINS</t>
  </si>
  <si>
    <t>RUA ÂNGELO VERONESE</t>
  </si>
  <si>
    <t>RUA ANGELO ZUGLIANI</t>
  </si>
  <si>
    <t>RUA ANTÔNIO ANTONIASSI</t>
  </si>
  <si>
    <t>RUA ANTÔNIO P. FERNANDES</t>
  </si>
  <si>
    <t>RUA ANTÔNIO PRADO LYRA</t>
  </si>
  <si>
    <t>RUA BENEDITO FERRAZ DE ALMEIDA PRADO</t>
  </si>
  <si>
    <t>RUA CAETANO GRIZZO</t>
  </si>
  <si>
    <t>RUA CARLOS ROBERTO DE SOUZA GOMES</t>
  </si>
  <si>
    <t>RUA CÉSAR MASSOLA</t>
  </si>
  <si>
    <t>RUA CONCEIÇÃO CINTRA PACHECO</t>
  </si>
  <si>
    <t>RUA CÔNEGO ANSELMO WALVEKENS</t>
  </si>
  <si>
    <t>RUA CONSTANTINO M. AGOSTINI</t>
  </si>
  <si>
    <t>RUA DAVID RICHIERI</t>
  </si>
  <si>
    <t>RUA DOMINGOS RUFOLO</t>
  </si>
  <si>
    <t>RUA DONA MARGARIDA DE O. RIBEIRO DE BARROS</t>
  </si>
  <si>
    <t>RUA DOUTOR AMARAL CARVALHO</t>
  </si>
  <si>
    <t>RUA DOUTOR JOAQUIM GOMES DOS REIS</t>
  </si>
  <si>
    <t>RUA DR. JOÃO LEITE</t>
  </si>
  <si>
    <t>RUA EDGAR FERRAZ</t>
  </si>
  <si>
    <t>RUA EDUARDO HILST</t>
  </si>
  <si>
    <t>RUA ELIAS BICHARA TABAL</t>
  </si>
  <si>
    <t>RUA ELISA C. CAPERUTTO</t>
  </si>
  <si>
    <t>RUA FERNANDO GARCIA</t>
  </si>
  <si>
    <t>RUA FLORIANO PEIXOTO</t>
  </si>
  <si>
    <t>RUA FRANCISCO CARAMANO</t>
  </si>
  <si>
    <t>RUA GIÁCOMO FÚRIA</t>
  </si>
  <si>
    <t>RUA GOVERNADOR ARMANDO SALES</t>
  </si>
  <si>
    <t>RUA HELENA DE LOURENÇO BUSCARIOLO</t>
  </si>
  <si>
    <t>RUA HUMBERTO MASSOLA</t>
  </si>
  <si>
    <t>RUA HUMBERTO RINALDI</t>
  </si>
  <si>
    <t>RUA INÁCIO DE ALMEIDA PRADO JÚNIOR</t>
  </si>
  <si>
    <t>RUA JAMIL BUCHALA</t>
  </si>
  <si>
    <t>RUA JOSÉ BOLETE</t>
  </si>
  <si>
    <t>RUA JOSÉ GALVÃO DE BARROS FRANÇA</t>
  </si>
  <si>
    <t>RUA JOSÉ LÚCIO DE CARVALHO</t>
  </si>
  <si>
    <t>RUA JOSÉ MUSITANO</t>
  </si>
  <si>
    <t>RUA JOSÉ MUSSACATO</t>
  </si>
  <si>
    <t>RUA JOSÉ OLIVEIRA BETINI</t>
  </si>
  <si>
    <t>RUA LIONS CLUBE</t>
  </si>
  <si>
    <t>RUA LOURENÇO DE ALMEIDA FERRAZ</t>
  </si>
  <si>
    <t>RUA LOURENÇO PRADO</t>
  </si>
  <si>
    <t>RUA LUIZ DE PAIVA</t>
  </si>
  <si>
    <t>RUA LUIZ MANIERO</t>
  </si>
  <si>
    <t>RUA LUIZ VOLPATO</t>
  </si>
  <si>
    <t>RUA MAJOR ASCÂNIO</t>
  </si>
  <si>
    <t>RUA MAJOR MARCELO ALMEIDA PRADO</t>
  </si>
  <si>
    <t>RUA MARCOS DOS SANTOS</t>
  </si>
  <si>
    <t>RUA OLINDO SORANI</t>
  </si>
  <si>
    <t>RUA ORLANDO BORGES</t>
  </si>
  <si>
    <t>RUA PAISANDÚ</t>
  </si>
  <si>
    <t>RUA PAULO AUGUSTO A. FERREIRA</t>
  </si>
  <si>
    <t>RUA PEDRO BIANCO</t>
  </si>
  <si>
    <t>RUA PEREIRA DE TOLEDO</t>
  </si>
  <si>
    <t>RUA RANGEL PESTANA</t>
  </si>
  <si>
    <t>RUA RIACHUELO</t>
  </si>
  <si>
    <t>RUA ROLANDO D’AMICO</t>
  </si>
  <si>
    <t>RUA ROMANO MATIELLO</t>
  </si>
  <si>
    <t>RUA SALDANHA MARINHO</t>
  </si>
  <si>
    <t>RUA SANTA CATARINA</t>
  </si>
  <si>
    <t>RUA SANTA MARIA</t>
  </si>
  <si>
    <t>RUA SANTA MÔNICA</t>
  </si>
  <si>
    <t>RUA SANTO ANTÔNIO</t>
  </si>
  <si>
    <t>RUA SÃO JOÃO</t>
  </si>
  <si>
    <t>RUA SÃO MANUEL</t>
  </si>
  <si>
    <t>RUA SÃO PAULO</t>
  </si>
  <si>
    <t>RUA SEBASTIÃO RIBEIRO DE BARROS</t>
  </si>
  <si>
    <t>RUA TENENTE LOPES</t>
  </si>
  <si>
    <t>RUA TENENTE NAVARRO</t>
  </si>
  <si>
    <t>RUA TERSO CHERRI</t>
  </si>
  <si>
    <t>RUA TOSSELI DE CALLIS</t>
  </si>
  <si>
    <t>RUA TUFFIK MATTAR</t>
  </si>
  <si>
    <t>RUA VALDETE AP. VERONESE</t>
  </si>
  <si>
    <t>RUA VISCONDE DO RIO BRANCO</t>
  </si>
  <si>
    <t>RUI BARBOSA</t>
  </si>
  <si>
    <t>CENTRO 01</t>
  </si>
  <si>
    <t>AVENIDA AYRTON SENNA</t>
  </si>
  <si>
    <t>AVENIDA TUNIN CAPELOZZA</t>
  </si>
  <si>
    <t>RUA ATÍLIO MADELLA</t>
  </si>
  <si>
    <t>RUA CAMPOS SALES</t>
  </si>
  <si>
    <t>RUA CONDE DO PINHAL</t>
  </si>
  <si>
    <t>RUA GENERAL GALVÃO</t>
  </si>
  <si>
    <t>RUA GENERAL IZIDORO</t>
  </si>
  <si>
    <t>RUA HUMAITÁ</t>
  </si>
  <si>
    <t>RUA JOÃO DE ALMEIDA</t>
  </si>
  <si>
    <t>RUA JOAQUIM CARBONI</t>
  </si>
  <si>
    <t>RUA MAESTRO HEITOR AZZI</t>
  </si>
  <si>
    <t>RUA MAJOR PRADO</t>
  </si>
  <si>
    <t>RUA MARECHAL BITENCOURT</t>
  </si>
  <si>
    <t>RUA PAULINO MACIEL</t>
  </si>
  <si>
    <t>RUA QUINTINO BOCAIUVÁ</t>
  </si>
  <si>
    <t>RUA SANTA CLARA</t>
  </si>
  <si>
    <t>RUA SETE DE SETEMBRO</t>
  </si>
  <si>
    <t>TRAVESSA LUIZ TEIXEIRA</t>
  </si>
  <si>
    <t>CENTRO 02</t>
  </si>
  <si>
    <t>RUA 24 DE MAIO</t>
  </si>
  <si>
    <t>RUA BENJAMIN CONSTANT</t>
  </si>
  <si>
    <t>RUA FRANCISCO GLICÉRIO</t>
  </si>
  <si>
    <t>RUA PRUDENTE DE MORAIS</t>
  </si>
  <si>
    <t>RUA XV DE NOVEMBRO</t>
  </si>
  <si>
    <t>NOME DOS LOGRADOUROS</t>
  </si>
  <si>
    <t>Total</t>
  </si>
  <si>
    <t>TRECHO ENTRE AS RUAS RANGEL PESTANA E RUA PEREIRA DE TOLEDO</t>
  </si>
  <si>
    <t>TRECHOS</t>
  </si>
  <si>
    <t>TRECHO ENTRE AS RUAS ÂNGELO ZUGLIANI E AV. ZEZINHO MAGALHÃES</t>
  </si>
  <si>
    <t>RUA FIRMINO PADIM</t>
  </si>
  <si>
    <t>RUA PEDRO ANTONIO GIMENEZ</t>
  </si>
  <si>
    <t>TURNOS</t>
  </si>
  <si>
    <t>RUI BARBOSA 1</t>
  </si>
  <si>
    <t>RUI BARBOSA 2</t>
  </si>
  <si>
    <t>TRECHO ENTRE A RUA SÃO SEBASTIÃO E AVENIDA NENÊ GALVÃO</t>
  </si>
  <si>
    <t>TRECHO ENTRE A AV. NENÊ GALVÃO E AV. OLGA ISAR ATALLA</t>
  </si>
  <si>
    <t>TRECHO</t>
  </si>
  <si>
    <t>TRECHO ENTRE A RUA CÔNEGO ANSELMO E RUA RANGEL PESTANA</t>
  </si>
  <si>
    <t>TRECHO ENTRE A RUA TREZE DE MAIO E RUA RANGEL PESTANA</t>
  </si>
  <si>
    <t>RUA RODOLFO MAGNANI 01</t>
  </si>
  <si>
    <t>RUA RODOLFO MAGNANI 02</t>
  </si>
  <si>
    <t>RUA SÃO SEBASTIÃO</t>
  </si>
  <si>
    <t>RUA QUINTINO BOCAIUVA</t>
  </si>
  <si>
    <t>-</t>
  </si>
  <si>
    <t>REPETIÇÕES</t>
  </si>
  <si>
    <t>AVENIDAS E RUAS</t>
  </si>
  <si>
    <t>QUANTIDADE DIÁRIA</t>
  </si>
  <si>
    <t>QUANTIDADE SEMANAL</t>
  </si>
  <si>
    <t>UNID. MEDIDA</t>
  </si>
  <si>
    <t>REPETIÇÕES NA SEMANA</t>
  </si>
  <si>
    <t>TOTAL DE VARRIÇÃO SEMANAL</t>
  </si>
  <si>
    <t>TOTAL DE VARRIÇÃO 52 SEMANAS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</si>
</sst>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&quot; &quot;#,##0.00;[Red]&quot;-&quot;[$R$-416]&quot; &quot;#,##0.00"/>
  </numFmts>
  <fonts count="9">
    <font>
      <sz val="11"/>
      <color theme="1"/>
      <name val="Liberation San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b/>
      <sz val="11"/>
      <color theme="0"/>
      <name val="Liberation Sans"/>
    </font>
    <font>
      <sz val="8"/>
      <color theme="1"/>
      <name val="Liberation Sans"/>
    </font>
    <font>
      <sz val="11"/>
      <name val="Liberation Sans"/>
    </font>
    <font>
      <sz val="10"/>
      <color theme="1"/>
      <name val="Liberation Sans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3" borderId="0" xfId="5"/>
    <xf numFmtId="4" fontId="2" fillId="3" borderId="0" xfId="5" applyNumberFormat="1" applyAlignment="1">
      <alignment horizontal="center" vertical="center"/>
    </xf>
    <xf numFmtId="0" fontId="2" fillId="4" borderId="4" xfId="6" applyBorder="1" applyAlignment="1">
      <alignment horizontal="center" vertical="center"/>
    </xf>
    <xf numFmtId="0" fontId="2" fillId="4" borderId="2" xfId="6" applyBorder="1"/>
    <xf numFmtId="4" fontId="2" fillId="4" borderId="2" xfId="6" applyNumberFormat="1" applyBorder="1" applyAlignment="1">
      <alignment horizontal="center" vertical="center"/>
    </xf>
    <xf numFmtId="0" fontId="2" fillId="4" borderId="0" xfId="6" applyAlignment="1">
      <alignment horizontal="center" vertical="center"/>
    </xf>
    <xf numFmtId="0" fontId="2" fillId="4" borderId="0" xfId="6"/>
    <xf numFmtId="4" fontId="2" fillId="4" borderId="0" xfId="6" applyNumberForma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3" borderId="0" xfId="5" applyFont="1" applyAlignment="1">
      <alignment horizontal="center" vertical="center"/>
    </xf>
  </cellXfs>
  <cellStyles count="7">
    <cellStyle name="40% - Ênfase2" xfId="5" builtinId="35"/>
    <cellStyle name="40% - Ênfase5" xfId="6" builtinId="47"/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5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iberation Sans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A1:H128" totalsRowCount="1" headerRowDxfId="54">
  <autoFilter ref="A1:H127" xr:uid="{00000000-0009-0000-0100-000004000000}"/>
  <sortState xmlns:xlrd2="http://schemas.microsoft.com/office/spreadsheetml/2017/richdata2" ref="A2:H127">
    <sortCondition ref="A1:A127"/>
  </sortState>
  <tableColumns count="8">
    <tableColumn id="1" xr3:uid="{00000000-0010-0000-0200-000001000000}" name="-" totalsRowLabel="Total" dataDxfId="53" totalsRowDxfId="52"/>
    <tableColumn id="2" xr3:uid="{00000000-0010-0000-0200-000002000000}" name="NOME DOS LOGRADOUROS" dataDxfId="51"/>
    <tableColumn id="3" xr3:uid="{00000000-0010-0000-0200-000003000000}" name="CIDADE / DISTRITO" dataDxfId="50" totalsRowDxfId="49"/>
    <tableColumn id="4" xr3:uid="{00000000-0010-0000-0200-000004000000}" name="METRO LINEAR" totalsRowFunction="sum" dataDxfId="48" totalsRowDxfId="47"/>
    <tableColumn id="5" xr3:uid="{00000000-0010-0000-0200-000005000000}" name="REPETIÇÕES NA SEMANA" dataDxfId="46" totalsRowDxfId="45"/>
    <tableColumn id="6" xr3:uid="{00000000-0010-0000-0200-000006000000}" name="LADOS" dataDxfId="44" totalsRowDxfId="43"/>
    <tableColumn id="7" xr3:uid="{00000000-0010-0000-0200-000007000000}" name="TOTAL (METRO LINEAR)" totalsRowFunction="sum" dataDxfId="42" totalsRowDxfId="41">
      <calculatedColumnFormula>(D2*F2)*E2</calculatedColumnFormula>
    </tableColumn>
    <tableColumn id="8" xr3:uid="{790CA97E-D9EF-469B-B137-335145751A3F}" name="TRECHOS" dataDxfId="40" totalsRowDxfId="3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46" displayName="Tabela46" ref="A1:I36" totalsRowCount="1" headerRowDxfId="38">
  <autoFilter ref="A1:I35" xr:uid="{00000000-0009-0000-0100-000005000000}"/>
  <tableColumns count="9">
    <tableColumn id="1" xr3:uid="{00000000-0010-0000-0300-000001000000}" name="-" totalsRowLabel="Total" dataDxfId="37" totalsRowDxfId="36"/>
    <tableColumn id="2" xr3:uid="{00000000-0010-0000-0300-000002000000}" name="NOME DOS LOGRADOUROS" dataDxfId="35"/>
    <tableColumn id="3" xr3:uid="{00000000-0010-0000-0300-000003000000}" name="CIDADE / DISTRITO" dataDxfId="34" totalsRowDxfId="33"/>
    <tableColumn id="4" xr3:uid="{00000000-0010-0000-0300-000004000000}" name="METRO LINEAR" totalsRowFunction="sum" dataDxfId="32" totalsRowDxfId="31"/>
    <tableColumn id="5" xr3:uid="{00000000-0010-0000-0300-000005000000}" name="REPETIÇÕES" dataDxfId="30" totalsRowDxfId="29"/>
    <tableColumn id="6" xr3:uid="{00000000-0010-0000-0300-000006000000}" name="LADOS" dataDxfId="28" totalsRowDxfId="27"/>
    <tableColumn id="8" xr3:uid="{68DC469F-2EB2-4431-A60D-AB38C240931A}" name="TURNOS" dataDxfId="26" totalsRowDxfId="25"/>
    <tableColumn id="7" xr3:uid="{00000000-0010-0000-0300-000007000000}" name="TOTAL (METRO LINEAR)" totalsRowFunction="sum" dataDxfId="24" totalsRowDxfId="23">
      <calculatedColumnFormula>((D2*F2)*(E2))*G2</calculatedColumnFormula>
    </tableColumn>
    <tableColumn id="9" xr3:uid="{EE29A034-BB0E-4457-B60A-0AF9BB901BBB}" name="TRECHO" dataDxfId="22" totalsRowDxfId="2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467" displayName="Tabela467" ref="A1:G18" totalsRowCount="1" headerRowDxfId="20">
  <autoFilter ref="A1:G17" xr:uid="{00000000-0009-0000-0100-000006000000}"/>
  <tableColumns count="7">
    <tableColumn id="1" xr3:uid="{00000000-0010-0000-0400-000001000000}" name="-" totalsRowLabel="Total" dataDxfId="19" totalsRowDxfId="18"/>
    <tableColumn id="2" xr3:uid="{00000000-0010-0000-0400-000002000000}" name="NOME DOS LOGRADOUROS"/>
    <tableColumn id="3" xr3:uid="{00000000-0010-0000-0400-000003000000}" name="CIDADE / DISTRITO" dataDxfId="17" totalsRowDxfId="16"/>
    <tableColumn id="4" xr3:uid="{00000000-0010-0000-0400-000004000000}" name="METRO LINEAR" totalsRowFunction="sum" dataDxfId="15" totalsRowDxfId="14"/>
    <tableColumn id="5" xr3:uid="{00000000-0010-0000-0400-000005000000}" name="REPETIÇÕES" dataDxfId="13" totalsRowDxfId="12"/>
    <tableColumn id="6" xr3:uid="{00000000-0010-0000-0400-000006000000}" name="LADOS" dataDxfId="11" totalsRowDxfId="10"/>
    <tableColumn id="7" xr3:uid="{00000000-0010-0000-0400-000007000000}" name="TOTAL (METRO LINEAR)" totalsRowFunction="sum" dataDxfId="9" totalsRowDxfId="8">
      <calculatedColumnFormula>(D2*F2)*E2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3E74615-C64D-400C-8368-54BBCC8CB6F2}" name="Tabela7" displayName="Tabela7" ref="A1:E7" totalsRowCount="1" headerRowDxfId="7" headerRowBorderDxfId="6">
  <autoFilter ref="A1:E6" xr:uid="{9028E0FF-DC06-4DD0-A56A-E275B8D9D814}"/>
  <tableColumns count="5">
    <tableColumn id="1" xr3:uid="{B94F24F7-5663-4FBC-8073-A7B738EC31B3}" name="-"/>
    <tableColumn id="2" xr3:uid="{9053AC78-6A29-4A1A-9911-5E03461F7032}" name="NOME DOS LOGRADOUROS"/>
    <tableColumn id="3" xr3:uid="{33BFF91D-1500-47B6-AD62-508976FE5934}" name="QUANTIDADE DIÁRIA" dataDxfId="5" totalsRowDxfId="4">
      <calculatedColumnFormula>Tabela4[[#Totals],[METRO LINEAR]]</calculatedColumnFormula>
    </tableColumn>
    <tableColumn id="4" xr3:uid="{05BEC27E-78D9-457A-A5A8-357744C59CE2}" name="QUANTIDADE SEMANAL" dataDxfId="3" totalsRowDxfId="2">
      <calculatedColumnFormula>Tabela4[[#Totals],[TOTAL (METRO LINEAR)]]</calculatedColumnFormula>
    </tableColumn>
    <tableColumn id="6" xr3:uid="{932A29C8-9E8A-4D84-9EFA-EE8AB2EA74B8}" name="UNID. MEDIDA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8"/>
  <sheetViews>
    <sheetView zoomScale="90" zoomScaleNormal="90" workbookViewId="0">
      <pane ySplit="1" topLeftCell="A11" activePane="bottomLeft" state="frozen"/>
      <selection activeCell="B145" sqref="B145"/>
      <selection pane="bottomLeft" activeCell="B25" sqref="B25"/>
    </sheetView>
  </sheetViews>
  <sheetFormatPr defaultRowHeight="14.25"/>
  <cols>
    <col min="1" max="1" width="9.5" style="1" customWidth="1"/>
    <col min="2" max="2" width="54.875" bestFit="1" customWidth="1"/>
    <col min="3" max="3" width="17.375" style="1" customWidth="1"/>
    <col min="4" max="4" width="11.75" style="2" customWidth="1"/>
    <col min="5" max="5" width="22" style="1" customWidth="1"/>
    <col min="6" max="6" width="9" style="1"/>
    <col min="7" max="7" width="16.25" customWidth="1"/>
    <col min="8" max="8" width="47.125" bestFit="1" customWidth="1"/>
  </cols>
  <sheetData>
    <row r="1" spans="1:8" ht="30" customHeight="1">
      <c r="A1" s="3" t="s">
        <v>181</v>
      </c>
      <c r="B1" s="3" t="s">
        <v>162</v>
      </c>
      <c r="C1" s="3" t="s">
        <v>0</v>
      </c>
      <c r="D1" s="4" t="s">
        <v>1</v>
      </c>
      <c r="E1" s="18" t="s">
        <v>187</v>
      </c>
      <c r="F1" s="3" t="s">
        <v>2</v>
      </c>
      <c r="G1" s="3" t="s">
        <v>3</v>
      </c>
      <c r="H1" s="3" t="s">
        <v>165</v>
      </c>
    </row>
    <row r="2" spans="1:8">
      <c r="A2" s="1">
        <v>1</v>
      </c>
      <c r="B2" s="6" t="s">
        <v>4</v>
      </c>
      <c r="C2" s="1" t="s">
        <v>5</v>
      </c>
      <c r="D2" s="2">
        <v>172.99</v>
      </c>
      <c r="E2" s="1">
        <v>1</v>
      </c>
      <c r="F2" s="1">
        <v>2</v>
      </c>
      <c r="G2" s="2">
        <f t="shared" ref="G2:G33" si="0">(D2*F2)*E2</f>
        <v>345.98</v>
      </c>
      <c r="H2" s="1"/>
    </row>
    <row r="3" spans="1:8">
      <c r="A3" s="1">
        <v>2</v>
      </c>
      <c r="B3" s="6" t="s">
        <v>6</v>
      </c>
      <c r="C3" s="1" t="s">
        <v>5</v>
      </c>
      <c r="D3" s="2">
        <v>2224.63</v>
      </c>
      <c r="E3" s="1">
        <v>1</v>
      </c>
      <c r="F3" s="1">
        <v>2</v>
      </c>
      <c r="G3" s="2">
        <f t="shared" si="0"/>
        <v>4449.26</v>
      </c>
      <c r="H3" s="1"/>
    </row>
    <row r="4" spans="1:8">
      <c r="A4" s="1">
        <v>3</v>
      </c>
      <c r="B4" s="6" t="s">
        <v>7</v>
      </c>
      <c r="C4" s="1" t="s">
        <v>5</v>
      </c>
      <c r="D4" s="2">
        <v>743.46</v>
      </c>
      <c r="E4" s="1">
        <v>5</v>
      </c>
      <c r="F4" s="1">
        <v>4</v>
      </c>
      <c r="G4" s="2">
        <f t="shared" si="0"/>
        <v>14869.2</v>
      </c>
      <c r="H4" s="1"/>
    </row>
    <row r="5" spans="1:8">
      <c r="A5" s="1">
        <v>4</v>
      </c>
      <c r="B5" s="6" t="s">
        <v>8</v>
      </c>
      <c r="C5" s="1" t="s">
        <v>9</v>
      </c>
      <c r="D5" s="2">
        <v>478.12</v>
      </c>
      <c r="E5" s="1">
        <v>3</v>
      </c>
      <c r="F5" s="1">
        <v>2</v>
      </c>
      <c r="G5" s="2">
        <f t="shared" si="0"/>
        <v>2868.7200000000003</v>
      </c>
      <c r="H5" s="1"/>
    </row>
    <row r="6" spans="1:8">
      <c r="A6" s="1">
        <v>5</v>
      </c>
      <c r="B6" s="6" t="s">
        <v>10</v>
      </c>
      <c r="C6" s="1" t="s">
        <v>5</v>
      </c>
      <c r="D6" s="2">
        <v>571.79999999999995</v>
      </c>
      <c r="E6" s="1">
        <v>1</v>
      </c>
      <c r="F6" s="1">
        <v>4</v>
      </c>
      <c r="G6" s="2">
        <f t="shared" si="0"/>
        <v>2287.1999999999998</v>
      </c>
      <c r="H6" s="1"/>
    </row>
    <row r="7" spans="1:8">
      <c r="A7" s="1">
        <v>6</v>
      </c>
      <c r="B7" s="6" t="s">
        <v>11</v>
      </c>
      <c r="C7" s="1" t="s">
        <v>5</v>
      </c>
      <c r="D7" s="2">
        <v>215.8</v>
      </c>
      <c r="E7" s="1">
        <v>1</v>
      </c>
      <c r="F7" s="1">
        <v>1</v>
      </c>
      <c r="G7" s="2">
        <f t="shared" si="0"/>
        <v>215.8</v>
      </c>
      <c r="H7" s="1"/>
    </row>
    <row r="8" spans="1:8">
      <c r="A8" s="1">
        <v>7</v>
      </c>
      <c r="B8" s="6" t="s">
        <v>12</v>
      </c>
      <c r="C8" s="1" t="s">
        <v>5</v>
      </c>
      <c r="D8" s="2">
        <v>609.22</v>
      </c>
      <c r="E8" s="1">
        <v>1</v>
      </c>
      <c r="F8" s="1">
        <v>4</v>
      </c>
      <c r="G8" s="2">
        <f t="shared" si="0"/>
        <v>2436.88</v>
      </c>
      <c r="H8" s="1"/>
    </row>
    <row r="9" spans="1:8">
      <c r="A9" s="1">
        <v>8</v>
      </c>
      <c r="B9" s="6" t="s">
        <v>13</v>
      </c>
      <c r="C9" s="1" t="s">
        <v>5</v>
      </c>
      <c r="D9" s="2">
        <v>732.47</v>
      </c>
      <c r="E9" s="1">
        <v>1</v>
      </c>
      <c r="F9" s="1">
        <v>4</v>
      </c>
      <c r="G9" s="2">
        <f t="shared" si="0"/>
        <v>2929.88</v>
      </c>
      <c r="H9" s="1"/>
    </row>
    <row r="10" spans="1:8">
      <c r="A10" s="1">
        <v>9</v>
      </c>
      <c r="B10" s="6" t="s">
        <v>14</v>
      </c>
      <c r="C10" s="1" t="s">
        <v>5</v>
      </c>
      <c r="D10" s="2">
        <v>554.79</v>
      </c>
      <c r="E10" s="1">
        <v>1</v>
      </c>
      <c r="F10" s="1">
        <v>4</v>
      </c>
      <c r="G10" s="2">
        <f t="shared" si="0"/>
        <v>2219.16</v>
      </c>
      <c r="H10" s="1"/>
    </row>
    <row r="11" spans="1:8">
      <c r="A11" s="1">
        <v>10</v>
      </c>
      <c r="B11" s="6" t="s">
        <v>15</v>
      </c>
      <c r="C11" s="1" t="s">
        <v>5</v>
      </c>
      <c r="D11" s="2">
        <v>464.4</v>
      </c>
      <c r="E11" s="1">
        <v>1</v>
      </c>
      <c r="F11" s="1">
        <v>4</v>
      </c>
      <c r="G11" s="2">
        <f t="shared" si="0"/>
        <v>1857.6</v>
      </c>
      <c r="H11" s="1"/>
    </row>
    <row r="12" spans="1:8">
      <c r="A12" s="1">
        <v>11</v>
      </c>
      <c r="B12" s="6" t="s">
        <v>16</v>
      </c>
      <c r="C12" s="1" t="s">
        <v>5</v>
      </c>
      <c r="D12" s="2">
        <v>582.57000000000005</v>
      </c>
      <c r="E12" s="1">
        <v>3</v>
      </c>
      <c r="F12" s="1">
        <v>4</v>
      </c>
      <c r="G12" s="2">
        <f t="shared" si="0"/>
        <v>6990.84</v>
      </c>
      <c r="H12" s="1"/>
    </row>
    <row r="13" spans="1:8">
      <c r="A13" s="1">
        <v>12</v>
      </c>
      <c r="B13" s="6" t="s">
        <v>17</v>
      </c>
      <c r="C13" s="1" t="s">
        <v>5</v>
      </c>
      <c r="D13" s="2">
        <v>1928</v>
      </c>
      <c r="E13" s="1">
        <v>2</v>
      </c>
      <c r="F13" s="1">
        <v>4</v>
      </c>
      <c r="G13" s="2">
        <f t="shared" si="0"/>
        <v>15424</v>
      </c>
      <c r="H13" s="1"/>
    </row>
    <row r="14" spans="1:8">
      <c r="A14" s="1">
        <v>13</v>
      </c>
      <c r="B14" s="6" t="s">
        <v>18</v>
      </c>
      <c r="C14" s="1" t="s">
        <v>5</v>
      </c>
      <c r="D14" s="2">
        <v>1084.24</v>
      </c>
      <c r="E14" s="1">
        <v>2</v>
      </c>
      <c r="F14" s="1">
        <v>4</v>
      </c>
      <c r="G14" s="2">
        <f t="shared" si="0"/>
        <v>8673.92</v>
      </c>
      <c r="H14" s="1"/>
    </row>
    <row r="15" spans="1:8">
      <c r="A15" s="1">
        <v>14</v>
      </c>
      <c r="B15" s="6" t="s">
        <v>19</v>
      </c>
      <c r="C15" s="1" t="s">
        <v>5</v>
      </c>
      <c r="D15" s="2">
        <v>401.07</v>
      </c>
      <c r="E15" s="1">
        <v>1</v>
      </c>
      <c r="F15" s="1">
        <v>4</v>
      </c>
      <c r="G15" s="2">
        <f t="shared" si="0"/>
        <v>1604.28</v>
      </c>
      <c r="H15" s="1"/>
    </row>
    <row r="16" spans="1:8">
      <c r="A16" s="1">
        <v>15</v>
      </c>
      <c r="B16" s="6" t="s">
        <v>20</v>
      </c>
      <c r="C16" s="1" t="s">
        <v>5</v>
      </c>
      <c r="D16" s="2">
        <v>1264.1500000000001</v>
      </c>
      <c r="E16" s="1">
        <v>1</v>
      </c>
      <c r="F16" s="1">
        <v>2</v>
      </c>
      <c r="G16" s="2">
        <f t="shared" si="0"/>
        <v>2528.3000000000002</v>
      </c>
      <c r="H16" s="1"/>
    </row>
    <row r="17" spans="1:8">
      <c r="A17" s="1">
        <v>16</v>
      </c>
      <c r="B17" s="6" t="s">
        <v>21</v>
      </c>
      <c r="C17" s="1" t="s">
        <v>5</v>
      </c>
      <c r="D17" s="2">
        <v>698.79</v>
      </c>
      <c r="E17" s="1">
        <v>1</v>
      </c>
      <c r="F17" s="1">
        <v>4</v>
      </c>
      <c r="G17" s="2">
        <f t="shared" si="0"/>
        <v>2795.16</v>
      </c>
      <c r="H17" s="1"/>
    </row>
    <row r="18" spans="1:8">
      <c r="A18" s="1">
        <v>17</v>
      </c>
      <c r="B18" s="6" t="s">
        <v>22</v>
      </c>
      <c r="C18" s="1" t="s">
        <v>5</v>
      </c>
      <c r="D18" s="2">
        <v>1554.95</v>
      </c>
      <c r="E18" s="1">
        <v>2</v>
      </c>
      <c r="F18" s="1">
        <v>4</v>
      </c>
      <c r="G18" s="2">
        <f t="shared" si="0"/>
        <v>12439.6</v>
      </c>
      <c r="H18" s="1"/>
    </row>
    <row r="19" spans="1:8">
      <c r="A19" s="1">
        <v>18</v>
      </c>
      <c r="B19" s="6" t="s">
        <v>23</v>
      </c>
      <c r="C19" s="1" t="s">
        <v>5</v>
      </c>
      <c r="D19" s="2">
        <v>1413.12</v>
      </c>
      <c r="E19" s="1">
        <v>3</v>
      </c>
      <c r="F19" s="1">
        <v>4</v>
      </c>
      <c r="G19" s="2">
        <f t="shared" si="0"/>
        <v>16957.439999999999</v>
      </c>
      <c r="H19" s="1"/>
    </row>
    <row r="20" spans="1:8">
      <c r="A20" s="1">
        <v>19</v>
      </c>
      <c r="B20" s="6" t="s">
        <v>24</v>
      </c>
      <c r="C20" s="1" t="s">
        <v>5</v>
      </c>
      <c r="D20" s="2">
        <v>2950.4</v>
      </c>
      <c r="E20" s="1">
        <v>2</v>
      </c>
      <c r="F20" s="1">
        <v>4</v>
      </c>
      <c r="G20" s="2">
        <f t="shared" si="0"/>
        <v>23603.200000000001</v>
      </c>
      <c r="H20" s="1"/>
    </row>
    <row r="21" spans="1:8">
      <c r="A21" s="1">
        <v>20</v>
      </c>
      <c r="B21" s="6" t="s">
        <v>25</v>
      </c>
      <c r="C21" s="1" t="s">
        <v>5</v>
      </c>
      <c r="D21" s="2">
        <v>1093.9000000000001</v>
      </c>
      <c r="E21" s="1">
        <v>1</v>
      </c>
      <c r="F21" s="1">
        <v>4</v>
      </c>
      <c r="G21" s="2">
        <f t="shared" si="0"/>
        <v>4375.6000000000004</v>
      </c>
      <c r="H21" s="1"/>
    </row>
    <row r="22" spans="1:8">
      <c r="A22" s="1">
        <v>21</v>
      </c>
      <c r="B22" s="6" t="s">
        <v>26</v>
      </c>
      <c r="C22" s="1" t="s">
        <v>5</v>
      </c>
      <c r="D22" s="2">
        <v>730.98</v>
      </c>
      <c r="E22" s="1">
        <v>2</v>
      </c>
      <c r="F22" s="1">
        <v>4</v>
      </c>
      <c r="G22" s="2">
        <f t="shared" si="0"/>
        <v>5847.84</v>
      </c>
      <c r="H22" s="1"/>
    </row>
    <row r="23" spans="1:8">
      <c r="A23" s="1">
        <v>22</v>
      </c>
      <c r="B23" s="6" t="s">
        <v>27</v>
      </c>
      <c r="C23" s="1" t="s">
        <v>5</v>
      </c>
      <c r="D23" s="2">
        <v>700.15</v>
      </c>
      <c r="E23" s="1">
        <v>1</v>
      </c>
      <c r="F23" s="1">
        <v>4</v>
      </c>
      <c r="G23" s="2">
        <f t="shared" si="0"/>
        <v>2800.6</v>
      </c>
      <c r="H23" s="1"/>
    </row>
    <row r="24" spans="1:8">
      <c r="A24" s="1">
        <v>23</v>
      </c>
      <c r="B24" s="6" t="s">
        <v>28</v>
      </c>
      <c r="C24" s="1" t="s">
        <v>5</v>
      </c>
      <c r="D24" s="2">
        <v>1628.97</v>
      </c>
      <c r="E24" s="1">
        <v>2</v>
      </c>
      <c r="F24" s="1">
        <v>4</v>
      </c>
      <c r="G24" s="2">
        <f t="shared" si="0"/>
        <v>13031.76</v>
      </c>
      <c r="H24" s="1"/>
    </row>
    <row r="25" spans="1:8">
      <c r="A25" s="1">
        <v>24</v>
      </c>
      <c r="B25" s="6" t="s">
        <v>29</v>
      </c>
      <c r="C25" s="1" t="s">
        <v>5</v>
      </c>
      <c r="D25" s="2">
        <v>907.43</v>
      </c>
      <c r="E25" s="1">
        <v>1</v>
      </c>
      <c r="F25" s="1">
        <v>4</v>
      </c>
      <c r="G25" s="2">
        <f t="shared" si="0"/>
        <v>3629.72</v>
      </c>
      <c r="H25" s="1"/>
    </row>
    <row r="26" spans="1:8">
      <c r="A26" s="1">
        <v>25</v>
      </c>
      <c r="B26" s="6" t="s">
        <v>30</v>
      </c>
      <c r="C26" s="1" t="s">
        <v>5</v>
      </c>
      <c r="D26" s="2">
        <v>610.91</v>
      </c>
      <c r="E26" s="1">
        <v>1</v>
      </c>
      <c r="F26" s="1">
        <v>4</v>
      </c>
      <c r="G26" s="2">
        <f t="shared" si="0"/>
        <v>2443.64</v>
      </c>
      <c r="H26" s="1"/>
    </row>
    <row r="27" spans="1:8">
      <c r="A27" s="1">
        <v>26</v>
      </c>
      <c r="B27" s="6" t="s">
        <v>31</v>
      </c>
      <c r="C27" s="1" t="s">
        <v>5</v>
      </c>
      <c r="D27" s="2">
        <v>2170.17</v>
      </c>
      <c r="E27" s="1">
        <v>3</v>
      </c>
      <c r="F27" s="1">
        <v>4</v>
      </c>
      <c r="G27" s="2">
        <f t="shared" si="0"/>
        <v>26042.04</v>
      </c>
      <c r="H27" s="1"/>
    </row>
    <row r="28" spans="1:8">
      <c r="A28" s="1">
        <v>27</v>
      </c>
      <c r="B28" s="6" t="s">
        <v>32</v>
      </c>
      <c r="C28" s="1" t="s">
        <v>5</v>
      </c>
      <c r="D28" s="2">
        <v>389.88</v>
      </c>
      <c r="E28" s="1">
        <v>1</v>
      </c>
      <c r="F28" s="1">
        <v>4</v>
      </c>
      <c r="G28" s="2">
        <f t="shared" si="0"/>
        <v>1559.52</v>
      </c>
      <c r="H28" s="1"/>
    </row>
    <row r="29" spans="1:8">
      <c r="A29" s="1">
        <v>28</v>
      </c>
      <c r="B29" s="6" t="s">
        <v>33</v>
      </c>
      <c r="C29" s="1" t="s">
        <v>5</v>
      </c>
      <c r="D29" s="2">
        <v>721.88</v>
      </c>
      <c r="E29" s="1">
        <v>2</v>
      </c>
      <c r="F29" s="1">
        <v>4</v>
      </c>
      <c r="G29" s="2">
        <f t="shared" si="0"/>
        <v>5775.04</v>
      </c>
      <c r="H29" s="1"/>
    </row>
    <row r="30" spans="1:8">
      <c r="A30" s="1">
        <v>29</v>
      </c>
      <c r="B30" s="6" t="s">
        <v>34</v>
      </c>
      <c r="C30" s="1" t="s">
        <v>5</v>
      </c>
      <c r="D30" s="2">
        <v>2256.15</v>
      </c>
      <c r="E30" s="1">
        <v>2</v>
      </c>
      <c r="F30" s="1">
        <v>4</v>
      </c>
      <c r="G30" s="2">
        <f t="shared" si="0"/>
        <v>18049.2</v>
      </c>
      <c r="H30" s="1"/>
    </row>
    <row r="31" spans="1:8">
      <c r="A31" s="1">
        <v>30</v>
      </c>
      <c r="B31" s="6" t="s">
        <v>35</v>
      </c>
      <c r="C31" s="1" t="s">
        <v>5</v>
      </c>
      <c r="D31" s="2">
        <v>5021.12</v>
      </c>
      <c r="E31" s="1">
        <v>1</v>
      </c>
      <c r="F31" s="1">
        <v>4</v>
      </c>
      <c r="G31" s="2">
        <f t="shared" si="0"/>
        <v>20084.48</v>
      </c>
      <c r="H31" s="1"/>
    </row>
    <row r="32" spans="1:8">
      <c r="A32" s="1">
        <v>31</v>
      </c>
      <c r="B32" s="6" t="s">
        <v>36</v>
      </c>
      <c r="C32" s="1" t="s">
        <v>5</v>
      </c>
      <c r="D32" s="2">
        <v>419.72</v>
      </c>
      <c r="E32" s="1">
        <v>2</v>
      </c>
      <c r="F32" s="1">
        <v>4</v>
      </c>
      <c r="G32" s="2">
        <f t="shared" si="0"/>
        <v>3357.76</v>
      </c>
      <c r="H32" s="1"/>
    </row>
    <row r="33" spans="1:8">
      <c r="A33" s="1">
        <v>32</v>
      </c>
      <c r="B33" s="6" t="s">
        <v>37</v>
      </c>
      <c r="C33" s="1" t="s">
        <v>5</v>
      </c>
      <c r="D33" s="2">
        <v>796.1</v>
      </c>
      <c r="E33" s="1">
        <v>1</v>
      </c>
      <c r="F33" s="1">
        <v>4</v>
      </c>
      <c r="G33" s="2">
        <f t="shared" si="0"/>
        <v>3184.4</v>
      </c>
      <c r="H33" s="1"/>
    </row>
    <row r="34" spans="1:8">
      <c r="A34" s="1">
        <v>33</v>
      </c>
      <c r="B34" s="6" t="s">
        <v>38</v>
      </c>
      <c r="C34" s="1" t="s">
        <v>5</v>
      </c>
      <c r="D34" s="2">
        <v>554.69000000000005</v>
      </c>
      <c r="E34" s="1">
        <v>1</v>
      </c>
      <c r="F34" s="1">
        <v>2</v>
      </c>
      <c r="G34" s="2">
        <f t="shared" ref="G34:G65" si="1">(D34*F34)*E34</f>
        <v>1109.3800000000001</v>
      </c>
      <c r="H34" s="1"/>
    </row>
    <row r="35" spans="1:8">
      <c r="A35" s="1">
        <v>34</v>
      </c>
      <c r="B35" s="6" t="s">
        <v>39</v>
      </c>
      <c r="C35" s="1" t="s">
        <v>5</v>
      </c>
      <c r="D35" s="2">
        <v>506.32</v>
      </c>
      <c r="E35" s="1">
        <v>1</v>
      </c>
      <c r="F35" s="1">
        <v>4</v>
      </c>
      <c r="G35" s="2">
        <f t="shared" si="1"/>
        <v>2025.28</v>
      </c>
      <c r="H35" s="1"/>
    </row>
    <row r="36" spans="1:8">
      <c r="A36" s="1">
        <v>35</v>
      </c>
      <c r="B36" s="6" t="s">
        <v>40</v>
      </c>
      <c r="C36" s="1" t="s">
        <v>5</v>
      </c>
      <c r="D36" s="2">
        <v>2378.37</v>
      </c>
      <c r="E36" s="1">
        <v>1</v>
      </c>
      <c r="F36" s="1">
        <v>4</v>
      </c>
      <c r="G36" s="2">
        <f t="shared" si="1"/>
        <v>9513.48</v>
      </c>
      <c r="H36" s="1"/>
    </row>
    <row r="37" spans="1:8">
      <c r="A37" s="1">
        <v>36</v>
      </c>
      <c r="B37" s="6" t="s">
        <v>41</v>
      </c>
      <c r="C37" s="1" t="s">
        <v>5</v>
      </c>
      <c r="D37" s="2">
        <v>374.49</v>
      </c>
      <c r="E37" s="1">
        <v>2</v>
      </c>
      <c r="F37" s="1">
        <v>4</v>
      </c>
      <c r="G37" s="2">
        <f t="shared" si="1"/>
        <v>2995.92</v>
      </c>
      <c r="H37" s="1"/>
    </row>
    <row r="38" spans="1:8">
      <c r="A38" s="1">
        <v>37</v>
      </c>
      <c r="B38" s="6" t="s">
        <v>42</v>
      </c>
      <c r="C38" s="1" t="s">
        <v>5</v>
      </c>
      <c r="D38" s="2">
        <v>668.83</v>
      </c>
      <c r="E38" s="1">
        <v>1</v>
      </c>
      <c r="F38" s="1">
        <v>4</v>
      </c>
      <c r="G38" s="2">
        <f t="shared" si="1"/>
        <v>2675.32</v>
      </c>
      <c r="H38" s="1"/>
    </row>
    <row r="39" spans="1:8">
      <c r="A39" s="1">
        <v>38</v>
      </c>
      <c r="B39" s="6" t="s">
        <v>43</v>
      </c>
      <c r="C39" s="1" t="s">
        <v>5</v>
      </c>
      <c r="D39" s="2">
        <v>288.56</v>
      </c>
      <c r="E39" s="1">
        <v>1</v>
      </c>
      <c r="F39" s="1">
        <v>4</v>
      </c>
      <c r="G39" s="2">
        <f t="shared" si="1"/>
        <v>1154.24</v>
      </c>
      <c r="H39" s="1"/>
    </row>
    <row r="40" spans="1:8">
      <c r="A40" s="1">
        <v>39</v>
      </c>
      <c r="B40" s="6" t="s">
        <v>44</v>
      </c>
      <c r="C40" s="1" t="s">
        <v>5</v>
      </c>
      <c r="D40" s="2">
        <v>578.09</v>
      </c>
      <c r="E40" s="1">
        <v>2</v>
      </c>
      <c r="F40" s="1">
        <v>2</v>
      </c>
      <c r="G40" s="2">
        <f t="shared" si="1"/>
        <v>2312.36</v>
      </c>
      <c r="H40" s="1"/>
    </row>
    <row r="41" spans="1:8">
      <c r="A41" s="1">
        <v>40</v>
      </c>
      <c r="B41" s="6" t="s">
        <v>45</v>
      </c>
      <c r="C41" s="1" t="s">
        <v>5</v>
      </c>
      <c r="D41" s="2">
        <v>1437.86</v>
      </c>
      <c r="E41" s="1">
        <v>1</v>
      </c>
      <c r="F41" s="1">
        <v>2</v>
      </c>
      <c r="G41" s="2">
        <f t="shared" si="1"/>
        <v>2875.72</v>
      </c>
      <c r="H41" s="1"/>
    </row>
    <row r="42" spans="1:8">
      <c r="A42" s="1">
        <v>41</v>
      </c>
      <c r="B42" s="6" t="s">
        <v>46</v>
      </c>
      <c r="C42" s="1" t="s">
        <v>5</v>
      </c>
      <c r="D42" s="2">
        <v>272.67</v>
      </c>
      <c r="E42" s="1">
        <v>1</v>
      </c>
      <c r="F42" s="1">
        <v>4</v>
      </c>
      <c r="G42" s="2">
        <f t="shared" si="1"/>
        <v>1090.68</v>
      </c>
      <c r="H42" s="1"/>
    </row>
    <row r="43" spans="1:8">
      <c r="A43" s="1">
        <v>42</v>
      </c>
      <c r="B43" s="6" t="s">
        <v>47</v>
      </c>
      <c r="C43" s="1" t="s">
        <v>5</v>
      </c>
      <c r="D43" s="2">
        <v>1181.29</v>
      </c>
      <c r="E43" s="1">
        <v>2</v>
      </c>
      <c r="F43" s="1">
        <v>4</v>
      </c>
      <c r="G43" s="2">
        <f t="shared" si="1"/>
        <v>9450.32</v>
      </c>
      <c r="H43" s="1"/>
    </row>
    <row r="44" spans="1:8">
      <c r="A44" s="1">
        <v>43</v>
      </c>
      <c r="B44" s="6" t="s">
        <v>48</v>
      </c>
      <c r="C44" s="1" t="s">
        <v>9</v>
      </c>
      <c r="D44" s="2">
        <v>1289.6199999999999</v>
      </c>
      <c r="E44" s="1">
        <v>3</v>
      </c>
      <c r="F44" s="1">
        <v>4</v>
      </c>
      <c r="G44" s="2">
        <f t="shared" si="1"/>
        <v>15475.439999999999</v>
      </c>
      <c r="H44" s="1"/>
    </row>
    <row r="45" spans="1:8">
      <c r="A45" s="1">
        <v>44</v>
      </c>
      <c r="B45" s="6" t="s">
        <v>49</v>
      </c>
      <c r="C45" s="1" t="s">
        <v>5</v>
      </c>
      <c r="D45" s="2">
        <v>369.66</v>
      </c>
      <c r="E45" s="1">
        <v>1</v>
      </c>
      <c r="F45" s="1">
        <v>2</v>
      </c>
      <c r="G45" s="2">
        <f t="shared" si="1"/>
        <v>739.32</v>
      </c>
      <c r="H45" s="1"/>
    </row>
    <row r="46" spans="1:8">
      <c r="A46" s="1">
        <v>45</v>
      </c>
      <c r="B46" s="6" t="s">
        <v>50</v>
      </c>
      <c r="C46" s="1" t="s">
        <v>5</v>
      </c>
      <c r="D46" s="2">
        <v>982.84</v>
      </c>
      <c r="E46" s="1">
        <v>2</v>
      </c>
      <c r="F46" s="1">
        <v>4</v>
      </c>
      <c r="G46" s="2">
        <f t="shared" si="1"/>
        <v>7862.72</v>
      </c>
      <c r="H46" s="1"/>
    </row>
    <row r="47" spans="1:8">
      <c r="A47" s="1">
        <v>46</v>
      </c>
      <c r="B47" s="6" t="s">
        <v>51</v>
      </c>
      <c r="C47" s="1" t="s">
        <v>5</v>
      </c>
      <c r="D47" s="2">
        <v>1140.3</v>
      </c>
      <c r="E47" s="1">
        <v>2</v>
      </c>
      <c r="F47" s="1">
        <v>3</v>
      </c>
      <c r="G47" s="2">
        <f t="shared" si="1"/>
        <v>6841.7999999999993</v>
      </c>
      <c r="H47" s="1"/>
    </row>
    <row r="48" spans="1:8">
      <c r="A48" s="1">
        <v>47</v>
      </c>
      <c r="B48" s="6" t="s">
        <v>53</v>
      </c>
      <c r="C48" s="1" t="s">
        <v>54</v>
      </c>
      <c r="D48" s="2">
        <v>396.94</v>
      </c>
      <c r="E48" s="1">
        <v>3</v>
      </c>
      <c r="F48" s="1">
        <v>2</v>
      </c>
      <c r="G48" s="2">
        <f t="shared" si="1"/>
        <v>2381.64</v>
      </c>
      <c r="H48" s="1"/>
    </row>
    <row r="49" spans="1:8">
      <c r="A49" s="1">
        <v>48</v>
      </c>
      <c r="B49" s="6" t="s">
        <v>55</v>
      </c>
      <c r="C49" s="1" t="s">
        <v>5</v>
      </c>
      <c r="D49" s="2">
        <v>806.04</v>
      </c>
      <c r="E49" s="1">
        <v>1</v>
      </c>
      <c r="F49" s="1">
        <v>2</v>
      </c>
      <c r="G49" s="2">
        <f t="shared" si="1"/>
        <v>1612.08</v>
      </c>
      <c r="H49" s="1"/>
    </row>
    <row r="50" spans="1:8">
      <c r="A50" s="1">
        <v>49</v>
      </c>
      <c r="B50" s="6" t="s">
        <v>56</v>
      </c>
      <c r="C50" s="1" t="s">
        <v>5</v>
      </c>
      <c r="D50" s="2">
        <v>479.78</v>
      </c>
      <c r="E50" s="1">
        <v>1</v>
      </c>
      <c r="F50" s="1">
        <v>2</v>
      </c>
      <c r="G50" s="2">
        <f t="shared" si="1"/>
        <v>959.56</v>
      </c>
      <c r="H50" s="1"/>
    </row>
    <row r="51" spans="1:8">
      <c r="A51" s="1">
        <v>50</v>
      </c>
      <c r="B51" s="6" t="s">
        <v>58</v>
      </c>
      <c r="C51" s="1" t="s">
        <v>59</v>
      </c>
      <c r="D51" s="2">
        <v>359.63</v>
      </c>
      <c r="E51" s="1">
        <v>3</v>
      </c>
      <c r="F51" s="1">
        <v>2</v>
      </c>
      <c r="G51" s="2">
        <f t="shared" si="1"/>
        <v>2157.7799999999997</v>
      </c>
      <c r="H51" s="1"/>
    </row>
    <row r="52" spans="1:8">
      <c r="A52" s="1">
        <v>51</v>
      </c>
      <c r="B52" s="6" t="s">
        <v>60</v>
      </c>
      <c r="C52" s="1" t="s">
        <v>5</v>
      </c>
      <c r="D52" s="2">
        <v>559.30999999999995</v>
      </c>
      <c r="E52" s="1">
        <v>1</v>
      </c>
      <c r="F52" s="1">
        <v>2</v>
      </c>
      <c r="G52" s="2">
        <f t="shared" si="1"/>
        <v>1118.6199999999999</v>
      </c>
      <c r="H52" s="5" t="s">
        <v>164</v>
      </c>
    </row>
    <row r="53" spans="1:8">
      <c r="A53" s="1">
        <v>52</v>
      </c>
      <c r="B53" s="6" t="s">
        <v>61</v>
      </c>
      <c r="C53" s="1" t="s">
        <v>5</v>
      </c>
      <c r="D53" s="2">
        <v>241.43</v>
      </c>
      <c r="E53" s="1">
        <v>1</v>
      </c>
      <c r="F53" s="1">
        <v>2</v>
      </c>
      <c r="G53" s="2">
        <f t="shared" si="1"/>
        <v>482.86</v>
      </c>
      <c r="H53" s="1"/>
    </row>
    <row r="54" spans="1:8">
      <c r="A54" s="1">
        <v>53</v>
      </c>
      <c r="B54" s="6" t="s">
        <v>62</v>
      </c>
      <c r="C54" s="1" t="s">
        <v>5</v>
      </c>
      <c r="D54" s="2">
        <v>455.66</v>
      </c>
      <c r="E54" s="1">
        <v>2</v>
      </c>
      <c r="F54" s="1">
        <v>2</v>
      </c>
      <c r="G54" s="2">
        <f t="shared" si="1"/>
        <v>1822.64</v>
      </c>
      <c r="H54" s="1"/>
    </row>
    <row r="55" spans="1:8">
      <c r="A55" s="1">
        <v>54</v>
      </c>
      <c r="B55" s="6" t="s">
        <v>63</v>
      </c>
      <c r="C55" s="1" t="s">
        <v>5</v>
      </c>
      <c r="D55" s="2">
        <v>427.06</v>
      </c>
      <c r="E55" s="1">
        <v>1</v>
      </c>
      <c r="F55" s="1">
        <v>2</v>
      </c>
      <c r="G55" s="2">
        <f t="shared" si="1"/>
        <v>854.12</v>
      </c>
      <c r="H55" s="1"/>
    </row>
    <row r="56" spans="1:8">
      <c r="A56" s="1">
        <v>55</v>
      </c>
      <c r="B56" s="6" t="s">
        <v>64</v>
      </c>
      <c r="C56" s="1" t="s">
        <v>5</v>
      </c>
      <c r="D56" s="2">
        <v>173.84</v>
      </c>
      <c r="E56" s="1">
        <v>1</v>
      </c>
      <c r="F56" s="1">
        <v>2</v>
      </c>
      <c r="G56" s="2">
        <f t="shared" si="1"/>
        <v>347.68</v>
      </c>
      <c r="H56" s="1"/>
    </row>
    <row r="57" spans="1:8">
      <c r="A57" s="1">
        <v>56</v>
      </c>
      <c r="B57" s="6" t="s">
        <v>65</v>
      </c>
      <c r="C57" s="1" t="s">
        <v>59</v>
      </c>
      <c r="D57" s="2">
        <v>285.25</v>
      </c>
      <c r="E57" s="1">
        <v>3</v>
      </c>
      <c r="F57" s="1">
        <v>2</v>
      </c>
      <c r="G57" s="2">
        <f t="shared" si="1"/>
        <v>1711.5</v>
      </c>
      <c r="H57" s="1"/>
    </row>
    <row r="58" spans="1:8">
      <c r="A58" s="1">
        <v>57</v>
      </c>
      <c r="B58" s="6" t="s">
        <v>66</v>
      </c>
      <c r="C58" s="1" t="s">
        <v>5</v>
      </c>
      <c r="D58" s="2">
        <v>92.64</v>
      </c>
      <c r="E58" s="1">
        <v>2</v>
      </c>
      <c r="F58" s="1">
        <v>2</v>
      </c>
      <c r="G58" s="2">
        <f t="shared" si="1"/>
        <v>370.56</v>
      </c>
      <c r="H58" s="1"/>
    </row>
    <row r="59" spans="1:8">
      <c r="A59" s="1">
        <v>58</v>
      </c>
      <c r="B59" s="6" t="s">
        <v>67</v>
      </c>
      <c r="C59" s="1" t="s">
        <v>5</v>
      </c>
      <c r="D59" s="2">
        <v>797.85</v>
      </c>
      <c r="E59" s="1">
        <v>1</v>
      </c>
      <c r="F59" s="1">
        <v>2</v>
      </c>
      <c r="G59" s="2">
        <f t="shared" si="1"/>
        <v>1595.7</v>
      </c>
      <c r="H59" s="1"/>
    </row>
    <row r="60" spans="1:8">
      <c r="A60" s="1">
        <v>59</v>
      </c>
      <c r="B60" s="6" t="s">
        <v>68</v>
      </c>
      <c r="C60" s="1" t="s">
        <v>5</v>
      </c>
      <c r="D60" s="2">
        <v>647.12</v>
      </c>
      <c r="E60" s="1">
        <v>2</v>
      </c>
      <c r="F60" s="1">
        <v>2</v>
      </c>
      <c r="G60" s="2">
        <f t="shared" si="1"/>
        <v>2588.48</v>
      </c>
      <c r="H60" s="1"/>
    </row>
    <row r="61" spans="1:8">
      <c r="A61" s="1">
        <v>60</v>
      </c>
      <c r="B61" s="6" t="s">
        <v>69</v>
      </c>
      <c r="C61" s="1" t="s">
        <v>54</v>
      </c>
      <c r="D61" s="2">
        <v>201.56</v>
      </c>
      <c r="E61" s="1">
        <v>3</v>
      </c>
      <c r="F61" s="1">
        <v>2</v>
      </c>
      <c r="G61" s="2">
        <f t="shared" si="1"/>
        <v>1209.3600000000001</v>
      </c>
      <c r="H61" s="1"/>
    </row>
    <row r="62" spans="1:8">
      <c r="A62" s="1">
        <v>61</v>
      </c>
      <c r="B62" s="6" t="s">
        <v>70</v>
      </c>
      <c r="C62" s="1" t="s">
        <v>5</v>
      </c>
      <c r="D62" s="2">
        <v>217.48</v>
      </c>
      <c r="E62" s="1">
        <v>1</v>
      </c>
      <c r="F62" s="1">
        <v>2</v>
      </c>
      <c r="G62" s="2">
        <f t="shared" si="1"/>
        <v>434.96</v>
      </c>
      <c r="H62" s="1"/>
    </row>
    <row r="63" spans="1:8">
      <c r="A63" s="1">
        <v>62</v>
      </c>
      <c r="B63" s="6" t="s">
        <v>71</v>
      </c>
      <c r="C63" s="1" t="s">
        <v>59</v>
      </c>
      <c r="D63" s="2">
        <v>118.42</v>
      </c>
      <c r="E63" s="1">
        <v>3</v>
      </c>
      <c r="F63" s="1">
        <v>2</v>
      </c>
      <c r="G63" s="2">
        <f t="shared" si="1"/>
        <v>710.52</v>
      </c>
      <c r="H63" s="1"/>
    </row>
    <row r="64" spans="1:8">
      <c r="A64" s="1">
        <v>63</v>
      </c>
      <c r="B64" s="6" t="s">
        <v>72</v>
      </c>
      <c r="C64" s="1" t="s">
        <v>59</v>
      </c>
      <c r="D64" s="2">
        <v>268.31</v>
      </c>
      <c r="E64" s="1">
        <v>3</v>
      </c>
      <c r="F64" s="1">
        <v>2</v>
      </c>
      <c r="G64" s="2">
        <f t="shared" si="1"/>
        <v>1609.8600000000001</v>
      </c>
      <c r="H64" s="1"/>
    </row>
    <row r="65" spans="1:8">
      <c r="A65" s="1">
        <v>64</v>
      </c>
      <c r="B65" s="6" t="s">
        <v>74</v>
      </c>
      <c r="C65" s="1" t="s">
        <v>9</v>
      </c>
      <c r="D65" s="2">
        <v>319.76</v>
      </c>
      <c r="E65" s="1">
        <v>3</v>
      </c>
      <c r="F65" s="1">
        <v>2</v>
      </c>
      <c r="G65" s="2">
        <f t="shared" si="1"/>
        <v>1918.56</v>
      </c>
      <c r="H65" s="1"/>
    </row>
    <row r="66" spans="1:8">
      <c r="A66" s="1">
        <v>65</v>
      </c>
      <c r="B66" s="6" t="s">
        <v>75</v>
      </c>
      <c r="C66" s="1" t="s">
        <v>54</v>
      </c>
      <c r="D66" s="2">
        <v>201.31</v>
      </c>
      <c r="E66" s="1">
        <v>3</v>
      </c>
      <c r="F66" s="1">
        <v>2</v>
      </c>
      <c r="G66" s="2">
        <f t="shared" ref="G66:G97" si="2">(D66*F66)*E66</f>
        <v>1207.8600000000001</v>
      </c>
      <c r="H66" s="1"/>
    </row>
    <row r="67" spans="1:8">
      <c r="A67" s="1">
        <v>66</v>
      </c>
      <c r="B67" s="6" t="s">
        <v>76</v>
      </c>
      <c r="C67" s="1" t="s">
        <v>5</v>
      </c>
      <c r="D67" s="2">
        <v>372.59</v>
      </c>
      <c r="E67" s="1">
        <v>1</v>
      </c>
      <c r="F67" s="1">
        <v>4</v>
      </c>
      <c r="G67" s="2">
        <f t="shared" si="2"/>
        <v>1490.36</v>
      </c>
      <c r="H67" s="1"/>
    </row>
    <row r="68" spans="1:8">
      <c r="A68" s="1">
        <v>67</v>
      </c>
      <c r="B68" s="6" t="s">
        <v>77</v>
      </c>
      <c r="C68" s="1" t="s">
        <v>54</v>
      </c>
      <c r="D68" s="2">
        <v>706.64</v>
      </c>
      <c r="E68" s="1">
        <v>3</v>
      </c>
      <c r="F68" s="1">
        <v>2</v>
      </c>
      <c r="G68" s="2">
        <f t="shared" si="2"/>
        <v>4239.84</v>
      </c>
      <c r="H68" s="1"/>
    </row>
    <row r="69" spans="1:8">
      <c r="A69" s="1">
        <v>68</v>
      </c>
      <c r="B69" s="6" t="s">
        <v>78</v>
      </c>
      <c r="C69" s="1" t="s">
        <v>5</v>
      </c>
      <c r="D69" s="2">
        <v>474.23</v>
      </c>
      <c r="E69" s="1">
        <v>1</v>
      </c>
      <c r="F69" s="1">
        <v>2</v>
      </c>
      <c r="G69" s="2">
        <f t="shared" si="2"/>
        <v>948.46</v>
      </c>
      <c r="H69" s="1"/>
    </row>
    <row r="70" spans="1:8">
      <c r="A70" s="1">
        <v>69</v>
      </c>
      <c r="B70" s="6" t="s">
        <v>79</v>
      </c>
      <c r="C70" s="1" t="s">
        <v>5</v>
      </c>
      <c r="D70" s="2">
        <v>560.65</v>
      </c>
      <c r="E70" s="1">
        <v>1</v>
      </c>
      <c r="F70" s="1">
        <v>2</v>
      </c>
      <c r="G70" s="2">
        <f t="shared" si="2"/>
        <v>1121.3</v>
      </c>
      <c r="H70" s="1"/>
    </row>
    <row r="71" spans="1:8">
      <c r="A71" s="1">
        <v>70</v>
      </c>
      <c r="B71" s="6" t="s">
        <v>80</v>
      </c>
      <c r="C71" s="1" t="s">
        <v>5</v>
      </c>
      <c r="D71" s="2">
        <v>260.35000000000002</v>
      </c>
      <c r="E71" s="1">
        <v>2</v>
      </c>
      <c r="F71" s="1">
        <v>2</v>
      </c>
      <c r="G71" s="2">
        <f t="shared" si="2"/>
        <v>1041.4000000000001</v>
      </c>
      <c r="H71" s="1"/>
    </row>
    <row r="72" spans="1:8">
      <c r="A72" s="1">
        <v>71</v>
      </c>
      <c r="B72" s="6" t="s">
        <v>81</v>
      </c>
      <c r="C72" s="1" t="s">
        <v>5</v>
      </c>
      <c r="D72" s="2">
        <v>415.79</v>
      </c>
      <c r="E72" s="1">
        <v>1</v>
      </c>
      <c r="F72" s="1">
        <v>2</v>
      </c>
      <c r="G72" s="2">
        <f t="shared" si="2"/>
        <v>831.58</v>
      </c>
      <c r="H72" s="5" t="s">
        <v>166</v>
      </c>
    </row>
    <row r="73" spans="1:8">
      <c r="A73" s="1">
        <v>72</v>
      </c>
      <c r="B73" s="6" t="s">
        <v>83</v>
      </c>
      <c r="C73" s="1" t="s">
        <v>5</v>
      </c>
      <c r="D73" s="2">
        <v>807.43</v>
      </c>
      <c r="E73" s="1">
        <v>1</v>
      </c>
      <c r="F73" s="1">
        <v>2</v>
      </c>
      <c r="G73" s="2">
        <f t="shared" si="2"/>
        <v>1614.86</v>
      </c>
      <c r="H73" s="1"/>
    </row>
    <row r="74" spans="1:8">
      <c r="A74" s="1">
        <v>73</v>
      </c>
      <c r="B74" s="6" t="s">
        <v>84</v>
      </c>
      <c r="C74" s="1" t="s">
        <v>5</v>
      </c>
      <c r="D74" s="2">
        <v>123.23</v>
      </c>
      <c r="E74" s="1">
        <v>1</v>
      </c>
      <c r="F74" s="1">
        <v>2</v>
      </c>
      <c r="G74" s="2">
        <f t="shared" si="2"/>
        <v>246.46</v>
      </c>
      <c r="H74" s="1"/>
    </row>
    <row r="75" spans="1:8">
      <c r="A75" s="1">
        <v>74</v>
      </c>
      <c r="B75" s="6" t="s">
        <v>85</v>
      </c>
      <c r="C75" s="1" t="s">
        <v>5</v>
      </c>
      <c r="D75" s="2">
        <v>270.86</v>
      </c>
      <c r="E75" s="1">
        <v>1</v>
      </c>
      <c r="F75" s="1">
        <v>2</v>
      </c>
      <c r="G75" s="2">
        <f t="shared" si="2"/>
        <v>541.72</v>
      </c>
      <c r="H75" s="1"/>
    </row>
    <row r="76" spans="1:8">
      <c r="A76" s="1">
        <v>75</v>
      </c>
      <c r="B76" s="6" t="s">
        <v>167</v>
      </c>
      <c r="C76" s="1" t="s">
        <v>5</v>
      </c>
      <c r="D76" s="2">
        <v>793.81</v>
      </c>
      <c r="E76" s="1">
        <v>1</v>
      </c>
      <c r="F76" s="1">
        <v>2</v>
      </c>
      <c r="G76" s="2">
        <f t="shared" si="2"/>
        <v>1587.62</v>
      </c>
      <c r="H76" s="1"/>
    </row>
    <row r="77" spans="1:8">
      <c r="A77" s="1">
        <v>76</v>
      </c>
      <c r="B77" s="6" t="s">
        <v>86</v>
      </c>
      <c r="C77" s="1" t="s">
        <v>5</v>
      </c>
      <c r="D77" s="2">
        <v>185.67</v>
      </c>
      <c r="E77" s="1">
        <v>1</v>
      </c>
      <c r="F77" s="1">
        <v>2</v>
      </c>
      <c r="G77" s="2">
        <f t="shared" si="2"/>
        <v>371.34</v>
      </c>
      <c r="H77" s="1"/>
    </row>
    <row r="78" spans="1:8">
      <c r="A78" s="1">
        <v>77</v>
      </c>
      <c r="B78" s="6" t="s">
        <v>87</v>
      </c>
      <c r="C78" s="1" t="s">
        <v>5</v>
      </c>
      <c r="D78" s="2">
        <v>595.97</v>
      </c>
      <c r="E78" s="1">
        <v>1</v>
      </c>
      <c r="F78" s="1">
        <v>2</v>
      </c>
      <c r="G78" s="2">
        <f t="shared" si="2"/>
        <v>1191.94</v>
      </c>
      <c r="H78" s="1"/>
    </row>
    <row r="79" spans="1:8">
      <c r="A79" s="1">
        <v>78</v>
      </c>
      <c r="B79" s="6" t="s">
        <v>88</v>
      </c>
      <c r="C79" s="1" t="s">
        <v>9</v>
      </c>
      <c r="D79" s="2">
        <v>109.46</v>
      </c>
      <c r="E79" s="1">
        <v>3</v>
      </c>
      <c r="F79" s="1">
        <v>2</v>
      </c>
      <c r="G79" s="2">
        <f t="shared" si="2"/>
        <v>656.76</v>
      </c>
      <c r="H79" s="1"/>
    </row>
    <row r="80" spans="1:8">
      <c r="A80" s="1">
        <v>79</v>
      </c>
      <c r="B80" s="6" t="s">
        <v>89</v>
      </c>
      <c r="C80" s="1" t="s">
        <v>5</v>
      </c>
      <c r="D80" s="2">
        <v>426.6</v>
      </c>
      <c r="E80" s="1">
        <v>1</v>
      </c>
      <c r="F80" s="1">
        <v>2</v>
      </c>
      <c r="G80" s="2">
        <f t="shared" si="2"/>
        <v>853.2</v>
      </c>
      <c r="H80" s="1"/>
    </row>
    <row r="81" spans="1:8">
      <c r="A81" s="1">
        <v>80</v>
      </c>
      <c r="B81" s="6" t="s">
        <v>90</v>
      </c>
      <c r="C81" s="1" t="s">
        <v>5</v>
      </c>
      <c r="D81" s="2">
        <v>630.4</v>
      </c>
      <c r="E81" s="1">
        <v>1</v>
      </c>
      <c r="F81" s="1">
        <v>2</v>
      </c>
      <c r="G81" s="2">
        <f t="shared" si="2"/>
        <v>1260.8</v>
      </c>
      <c r="H81" s="1"/>
    </row>
    <row r="82" spans="1:8">
      <c r="A82" s="1">
        <v>81</v>
      </c>
      <c r="B82" s="6" t="s">
        <v>91</v>
      </c>
      <c r="C82" s="1" t="s">
        <v>59</v>
      </c>
      <c r="D82" s="2">
        <v>149.02000000000001</v>
      </c>
      <c r="E82" s="1">
        <v>3</v>
      </c>
      <c r="F82" s="1">
        <v>2</v>
      </c>
      <c r="G82" s="2">
        <f t="shared" si="2"/>
        <v>894.12000000000012</v>
      </c>
      <c r="H82" s="1"/>
    </row>
    <row r="83" spans="1:8">
      <c r="A83" s="1">
        <v>82</v>
      </c>
      <c r="B83" s="6" t="s">
        <v>92</v>
      </c>
      <c r="C83" s="1" t="s">
        <v>59</v>
      </c>
      <c r="D83" s="2">
        <v>481.23</v>
      </c>
      <c r="E83" s="1">
        <v>3</v>
      </c>
      <c r="F83" s="1">
        <v>2</v>
      </c>
      <c r="G83" s="2">
        <f t="shared" si="2"/>
        <v>2887.38</v>
      </c>
      <c r="H83" s="1"/>
    </row>
    <row r="84" spans="1:8">
      <c r="A84" s="1">
        <v>83</v>
      </c>
      <c r="B84" s="6" t="s">
        <v>93</v>
      </c>
      <c r="C84" s="1" t="s">
        <v>5</v>
      </c>
      <c r="D84" s="2">
        <v>441.2</v>
      </c>
      <c r="E84" s="1">
        <v>1</v>
      </c>
      <c r="F84" s="1">
        <v>2</v>
      </c>
      <c r="G84" s="2">
        <f t="shared" si="2"/>
        <v>882.4</v>
      </c>
      <c r="H84" s="1"/>
    </row>
    <row r="85" spans="1:8">
      <c r="A85" s="1">
        <v>84</v>
      </c>
      <c r="B85" s="6" t="s">
        <v>94</v>
      </c>
      <c r="C85" s="1" t="s">
        <v>5</v>
      </c>
      <c r="D85" s="2">
        <v>224.35</v>
      </c>
      <c r="E85" s="1">
        <v>1</v>
      </c>
      <c r="F85" s="1">
        <v>2</v>
      </c>
      <c r="G85" s="2">
        <f t="shared" si="2"/>
        <v>448.7</v>
      </c>
      <c r="H85" s="1"/>
    </row>
    <row r="86" spans="1:8">
      <c r="A86" s="1">
        <v>85</v>
      </c>
      <c r="B86" s="6" t="s">
        <v>95</v>
      </c>
      <c r="C86" s="1" t="s">
        <v>59</v>
      </c>
      <c r="D86" s="2">
        <v>150.61000000000001</v>
      </c>
      <c r="E86" s="1">
        <v>3</v>
      </c>
      <c r="F86" s="1">
        <v>2</v>
      </c>
      <c r="G86" s="2">
        <f t="shared" si="2"/>
        <v>903.66000000000008</v>
      </c>
      <c r="H86" s="1"/>
    </row>
    <row r="87" spans="1:8">
      <c r="A87" s="1">
        <v>86</v>
      </c>
      <c r="B87" s="6" t="s">
        <v>96</v>
      </c>
      <c r="C87" s="1" t="s">
        <v>5</v>
      </c>
      <c r="D87" s="2">
        <v>44.1</v>
      </c>
      <c r="E87" s="1">
        <v>2</v>
      </c>
      <c r="F87" s="1">
        <v>2</v>
      </c>
      <c r="G87" s="2">
        <f t="shared" si="2"/>
        <v>176.4</v>
      </c>
      <c r="H87" s="1"/>
    </row>
    <row r="88" spans="1:8">
      <c r="A88" s="1">
        <v>87</v>
      </c>
      <c r="B88" s="6" t="s">
        <v>97</v>
      </c>
      <c r="C88" s="1" t="s">
        <v>5</v>
      </c>
      <c r="D88" s="2">
        <v>582.28</v>
      </c>
      <c r="E88" s="1">
        <v>1</v>
      </c>
      <c r="F88" s="1">
        <v>2</v>
      </c>
      <c r="G88" s="2">
        <f t="shared" si="2"/>
        <v>1164.56</v>
      </c>
      <c r="H88" s="1"/>
    </row>
    <row r="89" spans="1:8">
      <c r="A89" s="1">
        <v>88</v>
      </c>
      <c r="B89" s="6" t="s">
        <v>98</v>
      </c>
      <c r="C89" s="1" t="s">
        <v>5</v>
      </c>
      <c r="D89" s="2">
        <v>218.13</v>
      </c>
      <c r="E89" s="1">
        <v>2</v>
      </c>
      <c r="F89" s="1">
        <v>2</v>
      </c>
      <c r="G89" s="2">
        <f t="shared" si="2"/>
        <v>872.52</v>
      </c>
      <c r="H89" s="1"/>
    </row>
    <row r="90" spans="1:8">
      <c r="A90" s="1">
        <v>89</v>
      </c>
      <c r="B90" s="6" t="s">
        <v>99</v>
      </c>
      <c r="C90" s="1" t="s">
        <v>5</v>
      </c>
      <c r="D90" s="2">
        <v>1837.1</v>
      </c>
      <c r="E90" s="1">
        <v>1</v>
      </c>
      <c r="F90" s="1">
        <v>2</v>
      </c>
      <c r="G90" s="2">
        <f t="shared" si="2"/>
        <v>3674.2</v>
      </c>
      <c r="H90" s="1"/>
    </row>
    <row r="91" spans="1:8">
      <c r="A91" s="1">
        <v>90</v>
      </c>
      <c r="B91" s="6" t="s">
        <v>100</v>
      </c>
      <c r="C91" s="1" t="s">
        <v>5</v>
      </c>
      <c r="D91" s="2">
        <v>674.24</v>
      </c>
      <c r="E91" s="1">
        <v>1</v>
      </c>
      <c r="F91" s="1">
        <v>2</v>
      </c>
      <c r="G91" s="2">
        <f t="shared" si="2"/>
        <v>1348.48</v>
      </c>
      <c r="H91" s="1"/>
    </row>
    <row r="92" spans="1:8">
      <c r="A92" s="1">
        <v>91</v>
      </c>
      <c r="B92" s="6" t="s">
        <v>101</v>
      </c>
      <c r="C92" s="1" t="s">
        <v>5</v>
      </c>
      <c r="D92" s="2">
        <v>295.11</v>
      </c>
      <c r="E92" s="1">
        <v>1</v>
      </c>
      <c r="F92" s="1">
        <v>2</v>
      </c>
      <c r="G92" s="2">
        <f t="shared" si="2"/>
        <v>590.22</v>
      </c>
      <c r="H92" s="1"/>
    </row>
    <row r="93" spans="1:8">
      <c r="A93" s="1">
        <v>92</v>
      </c>
      <c r="B93" s="6" t="s">
        <v>102</v>
      </c>
      <c r="C93" s="1" t="s">
        <v>5</v>
      </c>
      <c r="D93" s="2">
        <v>1441.02</v>
      </c>
      <c r="E93" s="1">
        <v>1</v>
      </c>
      <c r="F93" s="1">
        <v>2</v>
      </c>
      <c r="G93" s="2">
        <f t="shared" si="2"/>
        <v>2882.04</v>
      </c>
      <c r="H93" s="1"/>
    </row>
    <row r="94" spans="1:8">
      <c r="A94" s="1">
        <v>93</v>
      </c>
      <c r="B94" s="6" t="s">
        <v>103</v>
      </c>
      <c r="C94" s="1" t="s">
        <v>5</v>
      </c>
      <c r="D94" s="2">
        <v>1088.49</v>
      </c>
      <c r="E94" s="1">
        <v>1</v>
      </c>
      <c r="F94" s="1">
        <v>2</v>
      </c>
      <c r="G94" s="2">
        <f t="shared" si="2"/>
        <v>2176.98</v>
      </c>
      <c r="H94" s="1"/>
    </row>
    <row r="95" spans="1:8">
      <c r="A95" s="1">
        <v>94</v>
      </c>
      <c r="B95" s="6" t="s">
        <v>104</v>
      </c>
      <c r="C95" s="1" t="s">
        <v>5</v>
      </c>
      <c r="D95" s="2">
        <v>625.29999999999995</v>
      </c>
      <c r="E95" s="1">
        <v>1</v>
      </c>
      <c r="F95" s="1">
        <v>2</v>
      </c>
      <c r="G95" s="2">
        <f t="shared" si="2"/>
        <v>1250.5999999999999</v>
      </c>
      <c r="H95" s="1"/>
    </row>
    <row r="96" spans="1:8">
      <c r="A96" s="1">
        <v>95</v>
      </c>
      <c r="B96" s="6" t="s">
        <v>105</v>
      </c>
      <c r="C96" s="1" t="s">
        <v>5</v>
      </c>
      <c r="D96" s="2">
        <v>271.45999999999998</v>
      </c>
      <c r="E96" s="1">
        <v>1</v>
      </c>
      <c r="F96" s="1">
        <v>2</v>
      </c>
      <c r="G96" s="2">
        <f t="shared" si="2"/>
        <v>542.91999999999996</v>
      </c>
      <c r="H96" s="1"/>
    </row>
    <row r="97" spans="1:8">
      <c r="A97" s="1">
        <v>96</v>
      </c>
      <c r="B97" s="6" t="s">
        <v>106</v>
      </c>
      <c r="C97" s="1" t="s">
        <v>5</v>
      </c>
      <c r="D97" s="2">
        <v>143.13999999999999</v>
      </c>
      <c r="E97" s="1">
        <v>2</v>
      </c>
      <c r="F97" s="1">
        <v>2</v>
      </c>
      <c r="G97" s="2">
        <f t="shared" si="2"/>
        <v>572.55999999999995</v>
      </c>
      <c r="H97" s="1"/>
    </row>
    <row r="98" spans="1:8">
      <c r="A98" s="1">
        <v>97</v>
      </c>
      <c r="B98" s="6" t="s">
        <v>107</v>
      </c>
      <c r="C98" s="1" t="s">
        <v>5</v>
      </c>
      <c r="D98" s="2">
        <v>488.03</v>
      </c>
      <c r="E98" s="1">
        <v>1</v>
      </c>
      <c r="F98" s="1">
        <v>2</v>
      </c>
      <c r="G98" s="2">
        <f t="shared" ref="G98:G127" si="3">(D98*F98)*E98</f>
        <v>976.06</v>
      </c>
      <c r="H98" s="1"/>
    </row>
    <row r="99" spans="1:8">
      <c r="A99" s="1">
        <v>98</v>
      </c>
      <c r="B99" s="6" t="s">
        <v>108</v>
      </c>
      <c r="C99" s="1" t="s">
        <v>5</v>
      </c>
      <c r="D99" s="2">
        <v>639.36</v>
      </c>
      <c r="E99" s="1">
        <v>1</v>
      </c>
      <c r="F99" s="1">
        <v>2</v>
      </c>
      <c r="G99" s="2">
        <f t="shared" si="3"/>
        <v>1278.72</v>
      </c>
      <c r="H99" s="1"/>
    </row>
    <row r="100" spans="1:8">
      <c r="A100" s="1">
        <v>99</v>
      </c>
      <c r="B100" s="6" t="s">
        <v>109</v>
      </c>
      <c r="C100" s="1" t="s">
        <v>54</v>
      </c>
      <c r="D100" s="2">
        <v>201.39</v>
      </c>
      <c r="E100" s="1">
        <v>3</v>
      </c>
      <c r="F100" s="1">
        <v>2</v>
      </c>
      <c r="G100" s="2">
        <f t="shared" si="3"/>
        <v>1208.3399999999999</v>
      </c>
      <c r="H100" s="1"/>
    </row>
    <row r="101" spans="1:8">
      <c r="A101" s="1">
        <v>100</v>
      </c>
      <c r="B101" s="6" t="s">
        <v>110</v>
      </c>
      <c r="C101" s="1" t="s">
        <v>59</v>
      </c>
      <c r="D101" s="2">
        <v>217.56</v>
      </c>
      <c r="E101" s="1">
        <v>3</v>
      </c>
      <c r="F101" s="1">
        <v>2</v>
      </c>
      <c r="G101" s="2">
        <f t="shared" si="3"/>
        <v>1305.3600000000001</v>
      </c>
      <c r="H101" s="1"/>
    </row>
    <row r="102" spans="1:8">
      <c r="A102" s="1">
        <v>101</v>
      </c>
      <c r="B102" s="6" t="s">
        <v>111</v>
      </c>
      <c r="C102" s="1" t="s">
        <v>54</v>
      </c>
      <c r="D102" s="2">
        <v>196.61</v>
      </c>
      <c r="E102" s="1">
        <v>3</v>
      </c>
      <c r="F102" s="1">
        <v>2</v>
      </c>
      <c r="G102" s="2">
        <f t="shared" si="3"/>
        <v>1179.6600000000001</v>
      </c>
      <c r="H102" s="1"/>
    </row>
    <row r="103" spans="1:8">
      <c r="A103" s="1">
        <v>102</v>
      </c>
      <c r="B103" s="6" t="s">
        <v>112</v>
      </c>
      <c r="C103" s="1" t="s">
        <v>5</v>
      </c>
      <c r="D103" s="2">
        <v>273.95999999999998</v>
      </c>
      <c r="E103" s="1">
        <v>1</v>
      </c>
      <c r="F103" s="1">
        <v>2</v>
      </c>
      <c r="G103" s="2">
        <f t="shared" si="3"/>
        <v>547.91999999999996</v>
      </c>
      <c r="H103" s="1"/>
    </row>
    <row r="104" spans="1:8">
      <c r="A104" s="1">
        <v>103</v>
      </c>
      <c r="B104" s="6" t="s">
        <v>113</v>
      </c>
      <c r="C104" s="1" t="s">
        <v>5</v>
      </c>
      <c r="D104" s="2">
        <v>321.98</v>
      </c>
      <c r="E104" s="1">
        <v>1</v>
      </c>
      <c r="F104" s="1">
        <v>2</v>
      </c>
      <c r="G104" s="2">
        <f t="shared" si="3"/>
        <v>643.96</v>
      </c>
      <c r="H104" s="1"/>
    </row>
    <row r="105" spans="1:8">
      <c r="A105" s="1">
        <v>104</v>
      </c>
      <c r="B105" s="6" t="s">
        <v>168</v>
      </c>
      <c r="C105" s="1" t="s">
        <v>5</v>
      </c>
      <c r="D105" s="2">
        <v>230.77</v>
      </c>
      <c r="E105" s="1">
        <v>1</v>
      </c>
      <c r="F105" s="1">
        <v>2</v>
      </c>
      <c r="G105" s="2">
        <f t="shared" si="3"/>
        <v>461.54</v>
      </c>
      <c r="H105" s="1"/>
    </row>
    <row r="106" spans="1:8">
      <c r="A106" s="1">
        <v>105</v>
      </c>
      <c r="B106" s="6" t="s">
        <v>114</v>
      </c>
      <c r="C106" s="1" t="s">
        <v>5</v>
      </c>
      <c r="D106" s="2">
        <v>485.54</v>
      </c>
      <c r="E106" s="1">
        <v>1</v>
      </c>
      <c r="F106" s="1">
        <v>2</v>
      </c>
      <c r="G106" s="2">
        <f t="shared" si="3"/>
        <v>971.08</v>
      </c>
      <c r="H106" s="1"/>
    </row>
    <row r="107" spans="1:8">
      <c r="A107" s="1">
        <v>106</v>
      </c>
      <c r="B107" s="6" t="s">
        <v>115</v>
      </c>
      <c r="C107" s="1" t="s">
        <v>5</v>
      </c>
      <c r="D107" s="2">
        <v>473.23</v>
      </c>
      <c r="E107" s="1">
        <v>1</v>
      </c>
      <c r="F107" s="1">
        <v>2</v>
      </c>
      <c r="G107" s="2">
        <f t="shared" si="3"/>
        <v>946.46</v>
      </c>
      <c r="H107" s="1"/>
    </row>
    <row r="108" spans="1:8">
      <c r="A108" s="1">
        <v>107</v>
      </c>
      <c r="B108" s="6" t="s">
        <v>117</v>
      </c>
      <c r="C108" s="1" t="s">
        <v>5</v>
      </c>
      <c r="D108" s="2">
        <v>375.77</v>
      </c>
      <c r="E108" s="1">
        <v>1</v>
      </c>
      <c r="F108" s="1">
        <v>2</v>
      </c>
      <c r="G108" s="2">
        <f t="shared" si="3"/>
        <v>751.54</v>
      </c>
      <c r="H108" s="1"/>
    </row>
    <row r="109" spans="1:8">
      <c r="A109" s="1">
        <v>108</v>
      </c>
      <c r="B109" s="6" t="s">
        <v>118</v>
      </c>
      <c r="C109" s="1" t="s">
        <v>5</v>
      </c>
      <c r="D109" s="2">
        <v>101.52</v>
      </c>
      <c r="E109" s="1">
        <v>3</v>
      </c>
      <c r="F109" s="1">
        <v>4</v>
      </c>
      <c r="G109" s="2">
        <f t="shared" si="3"/>
        <v>1218.24</v>
      </c>
      <c r="H109" s="1"/>
    </row>
    <row r="110" spans="1:8">
      <c r="A110" s="1">
        <v>109</v>
      </c>
      <c r="B110" s="6" t="s">
        <v>119</v>
      </c>
      <c r="C110" s="1" t="s">
        <v>5</v>
      </c>
      <c r="D110" s="2">
        <v>329.58</v>
      </c>
      <c r="E110" s="1">
        <v>1</v>
      </c>
      <c r="F110" s="1">
        <v>2</v>
      </c>
      <c r="G110" s="2">
        <f t="shared" si="3"/>
        <v>659.16</v>
      </c>
      <c r="H110" s="1"/>
    </row>
    <row r="111" spans="1:8">
      <c r="A111" s="1">
        <v>110</v>
      </c>
      <c r="B111" s="6" t="s">
        <v>121</v>
      </c>
      <c r="C111" s="1" t="s">
        <v>9</v>
      </c>
      <c r="D111" s="2">
        <v>612.72</v>
      </c>
      <c r="E111" s="1">
        <v>3</v>
      </c>
      <c r="F111" s="1">
        <v>2</v>
      </c>
      <c r="G111" s="2">
        <f t="shared" si="3"/>
        <v>3676.32</v>
      </c>
      <c r="H111" s="1"/>
    </row>
    <row r="112" spans="1:8">
      <c r="A112" s="1">
        <v>111</v>
      </c>
      <c r="B112" s="6" t="s">
        <v>122</v>
      </c>
      <c r="C112" s="1" t="s">
        <v>9</v>
      </c>
      <c r="D112" s="2">
        <v>304.83999999999997</v>
      </c>
      <c r="E112" s="1">
        <v>3</v>
      </c>
      <c r="F112" s="1">
        <v>2</v>
      </c>
      <c r="G112" s="2">
        <f t="shared" si="3"/>
        <v>1829.04</v>
      </c>
      <c r="H112" s="1"/>
    </row>
    <row r="113" spans="1:8">
      <c r="A113" s="1">
        <v>112</v>
      </c>
      <c r="B113" s="6" t="s">
        <v>123</v>
      </c>
      <c r="C113" s="1" t="s">
        <v>5</v>
      </c>
      <c r="D113" s="2">
        <v>272.75</v>
      </c>
      <c r="E113" s="1">
        <v>1</v>
      </c>
      <c r="F113" s="1">
        <v>2</v>
      </c>
      <c r="G113" s="2">
        <f t="shared" si="3"/>
        <v>545.5</v>
      </c>
      <c r="H113" s="1"/>
    </row>
    <row r="114" spans="1:8">
      <c r="A114" s="1">
        <v>113</v>
      </c>
      <c r="B114" s="6" t="s">
        <v>124</v>
      </c>
      <c r="C114" s="1" t="s">
        <v>9</v>
      </c>
      <c r="D114" s="2">
        <v>136.19999999999999</v>
      </c>
      <c r="E114" s="1">
        <v>3</v>
      </c>
      <c r="F114" s="1">
        <v>2</v>
      </c>
      <c r="G114" s="2">
        <f t="shared" si="3"/>
        <v>817.19999999999993</v>
      </c>
      <c r="H114" s="1"/>
    </row>
    <row r="115" spans="1:8">
      <c r="A115" s="1">
        <v>114</v>
      </c>
      <c r="B115" s="6" t="s">
        <v>125</v>
      </c>
      <c r="C115" s="1" t="s">
        <v>9</v>
      </c>
      <c r="D115" s="2">
        <v>549.29</v>
      </c>
      <c r="E115" s="1">
        <v>3</v>
      </c>
      <c r="F115" s="1">
        <v>2</v>
      </c>
      <c r="G115" s="2">
        <f t="shared" si="3"/>
        <v>3295.74</v>
      </c>
      <c r="H115" s="1"/>
    </row>
    <row r="116" spans="1:8">
      <c r="A116" s="1">
        <v>115</v>
      </c>
      <c r="B116" s="6" t="s">
        <v>126</v>
      </c>
      <c r="C116" s="1" t="s">
        <v>9</v>
      </c>
      <c r="D116" s="2">
        <v>136.88</v>
      </c>
      <c r="E116" s="1">
        <v>3</v>
      </c>
      <c r="F116" s="1">
        <v>2</v>
      </c>
      <c r="G116" s="2">
        <f t="shared" si="3"/>
        <v>821.28</v>
      </c>
      <c r="H116" s="1"/>
    </row>
    <row r="117" spans="1:8">
      <c r="A117" s="1">
        <v>116</v>
      </c>
      <c r="B117" s="6" t="s">
        <v>127</v>
      </c>
      <c r="C117" s="1" t="s">
        <v>9</v>
      </c>
      <c r="D117" s="2">
        <v>100.07</v>
      </c>
      <c r="E117" s="1">
        <v>3</v>
      </c>
      <c r="F117" s="1">
        <v>2</v>
      </c>
      <c r="G117" s="2">
        <f t="shared" si="3"/>
        <v>600.41999999999996</v>
      </c>
      <c r="H117" s="1"/>
    </row>
    <row r="118" spans="1:8">
      <c r="A118" s="1">
        <v>117</v>
      </c>
      <c r="B118" s="6" t="s">
        <v>128</v>
      </c>
      <c r="C118" s="1" t="s">
        <v>54</v>
      </c>
      <c r="D118" s="2">
        <v>402.65</v>
      </c>
      <c r="E118" s="1">
        <v>3</v>
      </c>
      <c r="F118" s="1">
        <v>2</v>
      </c>
      <c r="G118" s="2">
        <f t="shared" si="3"/>
        <v>2415.8999999999996</v>
      </c>
      <c r="H118" s="1"/>
    </row>
    <row r="119" spans="1:8">
      <c r="A119" s="1">
        <v>118</v>
      </c>
      <c r="B119" s="6" t="s">
        <v>129</v>
      </c>
      <c r="C119" s="1" t="s">
        <v>5</v>
      </c>
      <c r="D119" s="2">
        <v>143</v>
      </c>
      <c r="E119" s="1">
        <v>1</v>
      </c>
      <c r="F119" s="1">
        <v>2</v>
      </c>
      <c r="G119" s="2">
        <f t="shared" si="3"/>
        <v>286</v>
      </c>
      <c r="H119" s="1"/>
    </row>
    <row r="120" spans="1:8">
      <c r="A120" s="1">
        <v>119</v>
      </c>
      <c r="B120" s="6" t="s">
        <v>130</v>
      </c>
      <c r="C120" s="1" t="s">
        <v>5</v>
      </c>
      <c r="D120" s="2">
        <v>735.81</v>
      </c>
      <c r="E120" s="1">
        <v>2</v>
      </c>
      <c r="F120" s="1">
        <v>2</v>
      </c>
      <c r="G120" s="2">
        <f t="shared" si="3"/>
        <v>2943.24</v>
      </c>
      <c r="H120" s="1"/>
    </row>
    <row r="121" spans="1:8">
      <c r="A121" s="1">
        <v>120</v>
      </c>
      <c r="B121" s="6" t="s">
        <v>131</v>
      </c>
      <c r="C121" s="1" t="s">
        <v>59</v>
      </c>
      <c r="D121" s="2">
        <v>67.63</v>
      </c>
      <c r="E121" s="1">
        <v>3</v>
      </c>
      <c r="F121" s="1">
        <v>2</v>
      </c>
      <c r="G121" s="2">
        <f t="shared" si="3"/>
        <v>405.78</v>
      </c>
      <c r="H121" s="1"/>
    </row>
    <row r="122" spans="1:8">
      <c r="A122" s="1">
        <v>121</v>
      </c>
      <c r="B122" s="6" t="s">
        <v>132</v>
      </c>
      <c r="C122" s="1" t="s">
        <v>5</v>
      </c>
      <c r="D122" s="2">
        <v>624.59</v>
      </c>
      <c r="E122" s="1">
        <v>1</v>
      </c>
      <c r="F122" s="1">
        <v>2</v>
      </c>
      <c r="G122" s="2">
        <f t="shared" si="3"/>
        <v>1249.18</v>
      </c>
      <c r="H122" s="1"/>
    </row>
    <row r="123" spans="1:8">
      <c r="A123" s="1">
        <v>122</v>
      </c>
      <c r="B123" s="6" t="s">
        <v>133</v>
      </c>
      <c r="C123" s="1" t="s">
        <v>54</v>
      </c>
      <c r="D123" s="2">
        <v>201.34</v>
      </c>
      <c r="E123" s="1">
        <v>3</v>
      </c>
      <c r="F123" s="1">
        <v>2</v>
      </c>
      <c r="G123" s="2">
        <f t="shared" si="3"/>
        <v>1208.04</v>
      </c>
      <c r="H123" s="1"/>
    </row>
    <row r="124" spans="1:8">
      <c r="A124" s="1">
        <v>123</v>
      </c>
      <c r="B124" s="6" t="s">
        <v>134</v>
      </c>
      <c r="C124" s="1" t="s">
        <v>5</v>
      </c>
      <c r="D124" s="2">
        <v>206.71</v>
      </c>
      <c r="E124" s="1">
        <v>1</v>
      </c>
      <c r="F124" s="1">
        <v>2</v>
      </c>
      <c r="G124" s="2">
        <f t="shared" si="3"/>
        <v>413.42</v>
      </c>
      <c r="H124" s="1"/>
    </row>
    <row r="125" spans="1:8">
      <c r="A125" s="1">
        <v>124</v>
      </c>
      <c r="B125" s="6" t="s">
        <v>135</v>
      </c>
      <c r="C125" s="1" t="s">
        <v>5</v>
      </c>
      <c r="D125" s="2">
        <v>380.83</v>
      </c>
      <c r="E125" s="1">
        <v>1</v>
      </c>
      <c r="F125" s="1">
        <v>2</v>
      </c>
      <c r="G125" s="2">
        <f t="shared" si="3"/>
        <v>761.66</v>
      </c>
      <c r="H125" s="1"/>
    </row>
    <row r="126" spans="1:8">
      <c r="A126" s="1">
        <v>125</v>
      </c>
      <c r="B126" s="6" t="s">
        <v>170</v>
      </c>
      <c r="C126" s="1" t="s">
        <v>5</v>
      </c>
      <c r="D126" s="2">
        <v>1601.25</v>
      </c>
      <c r="E126" s="1">
        <v>1</v>
      </c>
      <c r="F126" s="1">
        <v>2</v>
      </c>
      <c r="G126" s="2">
        <f t="shared" si="3"/>
        <v>3202.5</v>
      </c>
      <c r="H126" s="5" t="s">
        <v>172</v>
      </c>
    </row>
    <row r="127" spans="1:8">
      <c r="A127" s="1">
        <v>126</v>
      </c>
      <c r="B127" s="6" t="s">
        <v>171</v>
      </c>
      <c r="C127" s="1" t="s">
        <v>5</v>
      </c>
      <c r="D127" s="2">
        <v>747.54</v>
      </c>
      <c r="E127" s="1">
        <v>1</v>
      </c>
      <c r="F127" s="1">
        <v>4</v>
      </c>
      <c r="G127" s="2">
        <f t="shared" si="3"/>
        <v>2990.16</v>
      </c>
      <c r="H127" s="5" t="s">
        <v>173</v>
      </c>
    </row>
    <row r="128" spans="1:8" ht="18" customHeight="1">
      <c r="A128" s="1" t="s">
        <v>163</v>
      </c>
      <c r="D128" s="2">
        <f>SUBTOTAL(109,Tabela4[METRO LINEAR])</f>
        <v>82125.170000000013</v>
      </c>
      <c r="G128" s="2">
        <f>SUBTOTAL(109,Tabela4[TOTAL (METRO LINEAR)])</f>
        <v>405769.13999999996</v>
      </c>
      <c r="H128" s="1"/>
    </row>
  </sheetData>
  <sheetProtection algorithmName="SHA-512" hashValue="FZ3QFOW9RyP4JxcIDGnyr+Z2fDde0FC7b5fVKzw6lH9gQ6X54LYjVt4/L59hJPyujcHVTJXJ2Tc4STyRKwxQ2g==" saltValue="FtoJOzz4V4HPVrLAkSSDhA==" spinCount="100000" sheet="1" objects="1" scenarios="1" autoFilter="0"/>
  <pageMargins left="0.51181102362204722" right="0.51181102362204722" top="0.78740157480314965" bottom="0.78740157480314965" header="0.31496062992125984" footer="0.31496062992125984"/>
  <pageSetup paperSize="9" scale="65" fitToHeight="0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zoomScale="90" zoomScaleNormal="90" workbookViewId="0">
      <pane ySplit="1" topLeftCell="A2" activePane="bottomLeft" state="frozen"/>
      <selection activeCell="B145" sqref="B145"/>
      <selection pane="bottomLeft"/>
    </sheetView>
  </sheetViews>
  <sheetFormatPr defaultRowHeight="14.25"/>
  <cols>
    <col min="1" max="1" width="9.5" style="1" customWidth="1"/>
    <col min="2" max="2" width="35.25" bestFit="1" customWidth="1"/>
    <col min="3" max="3" width="17.375" style="1" customWidth="1"/>
    <col min="4" max="4" width="11.75" style="2" customWidth="1"/>
    <col min="5" max="5" width="17.25" style="1" bestFit="1" customWidth="1"/>
    <col min="6" max="6" width="11.25" style="1" bestFit="1" customWidth="1"/>
    <col min="7" max="7" width="13" style="1" bestFit="1" customWidth="1"/>
    <col min="8" max="8" width="19.375" bestFit="1" customWidth="1"/>
    <col min="9" max="9" width="43.875" bestFit="1" customWidth="1"/>
  </cols>
  <sheetData>
    <row r="1" spans="1:9" ht="30" customHeight="1">
      <c r="A1" s="3" t="s">
        <v>181</v>
      </c>
      <c r="B1" s="3" t="s">
        <v>162</v>
      </c>
      <c r="C1" s="3" t="s">
        <v>0</v>
      </c>
      <c r="D1" s="4" t="s">
        <v>1</v>
      </c>
      <c r="E1" s="3" t="s">
        <v>182</v>
      </c>
      <c r="F1" s="3" t="s">
        <v>2</v>
      </c>
      <c r="G1" s="3" t="s">
        <v>169</v>
      </c>
      <c r="H1" s="3" t="s">
        <v>3</v>
      </c>
      <c r="I1" s="3" t="s">
        <v>174</v>
      </c>
    </row>
    <row r="2" spans="1:9">
      <c r="A2" s="1">
        <v>1</v>
      </c>
      <c r="B2" s="6" t="s">
        <v>138</v>
      </c>
      <c r="C2" s="1" t="s">
        <v>5</v>
      </c>
      <c r="D2" s="2">
        <v>295.95999999999998</v>
      </c>
      <c r="E2" s="1">
        <v>4</v>
      </c>
      <c r="F2" s="1">
        <v>2</v>
      </c>
      <c r="G2" s="1">
        <v>1</v>
      </c>
      <c r="H2" s="2">
        <f t="shared" ref="H2:H35" si="0">((D2*F2)*(E2))*G2</f>
        <v>2367.6799999999998</v>
      </c>
      <c r="I2" s="1"/>
    </row>
    <row r="3" spans="1:9">
      <c r="A3" s="1">
        <v>2</v>
      </c>
      <c r="B3" s="6" t="s">
        <v>139</v>
      </c>
      <c r="C3" s="1" t="s">
        <v>5</v>
      </c>
      <c r="D3" s="2">
        <v>338.13</v>
      </c>
      <c r="E3" s="1">
        <v>4</v>
      </c>
      <c r="F3" s="1">
        <v>2</v>
      </c>
      <c r="G3" s="1">
        <v>1</v>
      </c>
      <c r="H3" s="2">
        <f t="shared" si="0"/>
        <v>2705.04</v>
      </c>
      <c r="I3" s="1"/>
    </row>
    <row r="4" spans="1:9">
      <c r="A4" s="1">
        <v>3</v>
      </c>
      <c r="B4" s="6" t="s">
        <v>52</v>
      </c>
      <c r="C4" s="1" t="s">
        <v>5</v>
      </c>
      <c r="D4" s="2">
        <v>574.42999999999995</v>
      </c>
      <c r="E4" s="1">
        <v>4</v>
      </c>
      <c r="F4" s="1">
        <v>2</v>
      </c>
      <c r="G4" s="1">
        <v>1</v>
      </c>
      <c r="H4" s="2">
        <f t="shared" si="0"/>
        <v>4595.4399999999996</v>
      </c>
      <c r="I4" s="1"/>
    </row>
    <row r="5" spans="1:9">
      <c r="A5" s="1">
        <v>4</v>
      </c>
      <c r="B5" s="6" t="s">
        <v>57</v>
      </c>
      <c r="C5" s="1" t="s">
        <v>5</v>
      </c>
      <c r="D5" s="2">
        <v>359.35</v>
      </c>
      <c r="E5" s="1">
        <v>3</v>
      </c>
      <c r="F5" s="1">
        <v>2</v>
      </c>
      <c r="G5" s="1">
        <v>1</v>
      </c>
      <c r="H5" s="2">
        <f t="shared" si="0"/>
        <v>2156.1000000000004</v>
      </c>
      <c r="I5" s="1"/>
    </row>
    <row r="6" spans="1:9">
      <c r="A6" s="1">
        <v>5</v>
      </c>
      <c r="B6" s="6" t="s">
        <v>60</v>
      </c>
      <c r="C6" s="1" t="s">
        <v>5</v>
      </c>
      <c r="D6" s="2">
        <v>685.96</v>
      </c>
      <c r="E6" s="1">
        <v>5</v>
      </c>
      <c r="F6" s="1">
        <v>2</v>
      </c>
      <c r="G6" s="1">
        <v>1</v>
      </c>
      <c r="H6" s="2">
        <f t="shared" si="0"/>
        <v>6859.6</v>
      </c>
      <c r="I6" s="5" t="s">
        <v>175</v>
      </c>
    </row>
    <row r="7" spans="1:9">
      <c r="A7" s="1">
        <v>6</v>
      </c>
      <c r="B7" s="6" t="s">
        <v>140</v>
      </c>
      <c r="C7" s="1" t="s">
        <v>5</v>
      </c>
      <c r="D7" s="2">
        <v>554.39</v>
      </c>
      <c r="E7" s="1">
        <v>5</v>
      </c>
      <c r="F7" s="1">
        <v>2</v>
      </c>
      <c r="G7" s="1">
        <v>1</v>
      </c>
      <c r="H7" s="2">
        <f t="shared" si="0"/>
        <v>5543.9</v>
      </c>
      <c r="I7" s="1"/>
    </row>
    <row r="8" spans="1:9">
      <c r="A8" s="1">
        <v>7</v>
      </c>
      <c r="B8" s="6" t="s">
        <v>141</v>
      </c>
      <c r="C8" s="1" t="s">
        <v>5</v>
      </c>
      <c r="D8" s="2">
        <v>583.1</v>
      </c>
      <c r="E8" s="1">
        <v>5</v>
      </c>
      <c r="F8" s="1">
        <v>2</v>
      </c>
      <c r="G8" s="1">
        <v>2</v>
      </c>
      <c r="H8" s="2">
        <f t="shared" si="0"/>
        <v>11662</v>
      </c>
      <c r="I8" s="1"/>
    </row>
    <row r="9" spans="1:9">
      <c r="A9" s="1">
        <v>8</v>
      </c>
      <c r="B9" s="6" t="s">
        <v>142</v>
      </c>
      <c r="C9" s="1" t="s">
        <v>5</v>
      </c>
      <c r="D9" s="2">
        <v>511.91</v>
      </c>
      <c r="E9" s="1">
        <v>5</v>
      </c>
      <c r="F9" s="1">
        <v>2</v>
      </c>
      <c r="G9" s="1">
        <v>2</v>
      </c>
      <c r="H9" s="2">
        <f t="shared" si="0"/>
        <v>10238.200000000001</v>
      </c>
      <c r="I9" s="1"/>
    </row>
    <row r="10" spans="1:9">
      <c r="A10" s="1">
        <v>9</v>
      </c>
      <c r="B10" s="6" t="s">
        <v>73</v>
      </c>
      <c r="C10" s="1" t="s">
        <v>5</v>
      </c>
      <c r="D10" s="2">
        <v>537.96</v>
      </c>
      <c r="E10" s="1">
        <v>5</v>
      </c>
      <c r="F10" s="1">
        <v>2</v>
      </c>
      <c r="G10" s="1">
        <v>1</v>
      </c>
      <c r="H10" s="2">
        <f t="shared" si="0"/>
        <v>5379.6</v>
      </c>
      <c r="I10" s="1"/>
    </row>
    <row r="11" spans="1:9">
      <c r="A11" s="1">
        <v>10</v>
      </c>
      <c r="B11" s="6" t="s">
        <v>81</v>
      </c>
      <c r="C11" s="1" t="s">
        <v>5</v>
      </c>
      <c r="D11" s="2">
        <v>909.79</v>
      </c>
      <c r="E11" s="1">
        <v>5</v>
      </c>
      <c r="F11" s="1">
        <v>2</v>
      </c>
      <c r="G11" s="1">
        <v>2</v>
      </c>
      <c r="H11" s="2">
        <f t="shared" si="0"/>
        <v>18195.8</v>
      </c>
      <c r="I11" s="1"/>
    </row>
    <row r="12" spans="1:9">
      <c r="A12" s="1">
        <v>11</v>
      </c>
      <c r="B12" s="6" t="s">
        <v>82</v>
      </c>
      <c r="C12" s="1" t="s">
        <v>5</v>
      </c>
      <c r="D12" s="2">
        <v>414.19</v>
      </c>
      <c r="E12" s="1">
        <v>3</v>
      </c>
      <c r="F12" s="1">
        <v>2</v>
      </c>
      <c r="G12" s="1">
        <v>1</v>
      </c>
      <c r="H12" s="2">
        <f t="shared" si="0"/>
        <v>2485.14</v>
      </c>
      <c r="I12" s="1"/>
    </row>
    <row r="13" spans="1:9">
      <c r="A13" s="1">
        <v>12</v>
      </c>
      <c r="B13" s="6" t="s">
        <v>143</v>
      </c>
      <c r="C13" s="1" t="s">
        <v>5</v>
      </c>
      <c r="D13" s="2">
        <v>409.32</v>
      </c>
      <c r="E13" s="1">
        <v>5</v>
      </c>
      <c r="F13" s="1">
        <v>2</v>
      </c>
      <c r="G13" s="1">
        <v>1</v>
      </c>
      <c r="H13" s="2">
        <f t="shared" si="0"/>
        <v>4093.2</v>
      </c>
      <c r="I13" s="1"/>
    </row>
    <row r="14" spans="1:9">
      <c r="A14" s="1">
        <v>13</v>
      </c>
      <c r="B14" s="6" t="s">
        <v>144</v>
      </c>
      <c r="C14" s="1" t="s">
        <v>5</v>
      </c>
      <c r="D14" s="2">
        <v>304.64999999999998</v>
      </c>
      <c r="E14" s="1">
        <v>3</v>
      </c>
      <c r="F14" s="1">
        <v>2</v>
      </c>
      <c r="G14" s="1">
        <v>1</v>
      </c>
      <c r="H14" s="2">
        <f t="shared" si="0"/>
        <v>1827.8999999999999</v>
      </c>
      <c r="I14" s="1"/>
    </row>
    <row r="15" spans="1:9">
      <c r="A15" s="1">
        <v>14</v>
      </c>
      <c r="B15" s="6" t="s">
        <v>145</v>
      </c>
      <c r="C15" s="1" t="s">
        <v>5</v>
      </c>
      <c r="D15" s="2">
        <v>688.71</v>
      </c>
      <c r="E15" s="1">
        <v>3</v>
      </c>
      <c r="F15" s="1">
        <v>2</v>
      </c>
      <c r="G15" s="1">
        <v>1</v>
      </c>
      <c r="H15" s="2">
        <f t="shared" si="0"/>
        <v>4132.26</v>
      </c>
      <c r="I15" s="1"/>
    </row>
    <row r="16" spans="1:9">
      <c r="A16" s="1">
        <v>15</v>
      </c>
      <c r="B16" s="6" t="s">
        <v>146</v>
      </c>
      <c r="C16" s="1" t="s">
        <v>5</v>
      </c>
      <c r="D16" s="2">
        <v>86.98</v>
      </c>
      <c r="E16" s="1">
        <v>3</v>
      </c>
      <c r="F16" s="1">
        <v>2</v>
      </c>
      <c r="G16" s="1">
        <v>1</v>
      </c>
      <c r="H16" s="2">
        <f t="shared" si="0"/>
        <v>521.88</v>
      </c>
      <c r="I16" s="1"/>
    </row>
    <row r="17" spans="1:9">
      <c r="A17" s="1">
        <v>16</v>
      </c>
      <c r="B17" s="6" t="s">
        <v>147</v>
      </c>
      <c r="C17" s="1" t="s">
        <v>5</v>
      </c>
      <c r="D17" s="2">
        <v>110.92</v>
      </c>
      <c r="E17" s="1">
        <v>3</v>
      </c>
      <c r="F17" s="1">
        <v>2</v>
      </c>
      <c r="G17" s="1">
        <v>1</v>
      </c>
      <c r="H17" s="2">
        <f t="shared" si="0"/>
        <v>665.52</v>
      </c>
      <c r="I17" s="1"/>
    </row>
    <row r="18" spans="1:9">
      <c r="A18" s="1">
        <v>17</v>
      </c>
      <c r="B18" s="6" t="s">
        <v>103</v>
      </c>
      <c r="C18" s="1" t="s">
        <v>5</v>
      </c>
      <c r="D18" s="2">
        <v>685.75</v>
      </c>
      <c r="E18" s="1">
        <v>5</v>
      </c>
      <c r="F18" s="1">
        <v>2</v>
      </c>
      <c r="G18" s="1">
        <v>2</v>
      </c>
      <c r="H18" s="2">
        <f t="shared" si="0"/>
        <v>13715</v>
      </c>
      <c r="I18" s="5" t="s">
        <v>175</v>
      </c>
    </row>
    <row r="19" spans="1:9">
      <c r="A19" s="1">
        <v>18</v>
      </c>
      <c r="B19" s="6" t="s">
        <v>148</v>
      </c>
      <c r="C19" s="1" t="s">
        <v>5</v>
      </c>
      <c r="D19" s="2">
        <v>101.1</v>
      </c>
      <c r="E19" s="1">
        <v>3</v>
      </c>
      <c r="F19" s="1">
        <v>2</v>
      </c>
      <c r="G19" s="1">
        <v>1</v>
      </c>
      <c r="H19" s="2">
        <f t="shared" si="0"/>
        <v>606.59999999999991</v>
      </c>
      <c r="I19" s="1"/>
    </row>
    <row r="20" spans="1:9">
      <c r="A20" s="1">
        <v>19</v>
      </c>
      <c r="B20" s="6" t="s">
        <v>149</v>
      </c>
      <c r="C20" s="1" t="s">
        <v>5</v>
      </c>
      <c r="D20" s="2">
        <v>911.94</v>
      </c>
      <c r="E20" s="1">
        <v>5</v>
      </c>
      <c r="F20" s="1">
        <v>2</v>
      </c>
      <c r="G20" s="1">
        <v>2</v>
      </c>
      <c r="H20" s="2">
        <f t="shared" si="0"/>
        <v>18238.800000000003</v>
      </c>
      <c r="I20" s="1"/>
    </row>
    <row r="21" spans="1:9">
      <c r="A21" s="1">
        <v>20</v>
      </c>
      <c r="B21" s="6" t="s">
        <v>150</v>
      </c>
      <c r="C21" s="1" t="s">
        <v>5</v>
      </c>
      <c r="D21" s="2">
        <v>882.7</v>
      </c>
      <c r="E21" s="1">
        <v>5</v>
      </c>
      <c r="F21" s="1">
        <v>2</v>
      </c>
      <c r="G21" s="1">
        <v>1</v>
      </c>
      <c r="H21" s="2">
        <f t="shared" si="0"/>
        <v>8827</v>
      </c>
      <c r="I21" s="1"/>
    </row>
    <row r="22" spans="1:9">
      <c r="A22" s="1">
        <v>21</v>
      </c>
      <c r="B22" s="6" t="s">
        <v>112</v>
      </c>
      <c r="C22" s="1" t="s">
        <v>5</v>
      </c>
      <c r="D22" s="2">
        <v>688.27</v>
      </c>
      <c r="E22" s="1">
        <v>4</v>
      </c>
      <c r="F22" s="1">
        <v>2</v>
      </c>
      <c r="G22" s="1">
        <v>1</v>
      </c>
      <c r="H22" s="2">
        <f t="shared" si="0"/>
        <v>5506.16</v>
      </c>
      <c r="I22" s="1"/>
    </row>
    <row r="23" spans="1:9">
      <c r="A23" s="1">
        <v>22</v>
      </c>
      <c r="B23" s="6" t="s">
        <v>151</v>
      </c>
      <c r="C23" s="1" t="s">
        <v>5</v>
      </c>
      <c r="D23" s="2">
        <v>123.2</v>
      </c>
      <c r="E23" s="1">
        <v>4</v>
      </c>
      <c r="F23" s="1">
        <v>2</v>
      </c>
      <c r="G23" s="1">
        <v>1</v>
      </c>
      <c r="H23" s="2">
        <f t="shared" si="0"/>
        <v>985.6</v>
      </c>
      <c r="I23" s="1"/>
    </row>
    <row r="24" spans="1:9">
      <c r="A24" s="1">
        <v>23</v>
      </c>
      <c r="B24" s="6" t="s">
        <v>152</v>
      </c>
      <c r="C24" s="1" t="s">
        <v>5</v>
      </c>
      <c r="D24" s="2">
        <v>875.94</v>
      </c>
      <c r="E24" s="1">
        <v>5</v>
      </c>
      <c r="F24" s="1">
        <v>2</v>
      </c>
      <c r="G24" s="1">
        <v>2</v>
      </c>
      <c r="H24" s="2">
        <f t="shared" si="0"/>
        <v>17518.800000000003</v>
      </c>
      <c r="I24" s="1"/>
    </row>
    <row r="25" spans="1:9">
      <c r="A25" s="1">
        <v>24</v>
      </c>
      <c r="B25" s="6" t="s">
        <v>116</v>
      </c>
      <c r="C25" s="1" t="s">
        <v>5</v>
      </c>
      <c r="D25" s="2">
        <v>693.37</v>
      </c>
      <c r="E25" s="1">
        <v>4</v>
      </c>
      <c r="F25" s="1">
        <v>2</v>
      </c>
      <c r="G25" s="1">
        <v>1</v>
      </c>
      <c r="H25" s="2">
        <f t="shared" si="0"/>
        <v>5546.96</v>
      </c>
      <c r="I25" s="1"/>
    </row>
    <row r="26" spans="1:9">
      <c r="A26" s="1">
        <v>25</v>
      </c>
      <c r="B26" s="6" t="s">
        <v>117</v>
      </c>
      <c r="C26" s="1" t="s">
        <v>5</v>
      </c>
      <c r="D26" s="2">
        <v>687.68</v>
      </c>
      <c r="E26" s="1">
        <v>3</v>
      </c>
      <c r="F26" s="1">
        <v>2</v>
      </c>
      <c r="G26" s="1">
        <v>1</v>
      </c>
      <c r="H26" s="2">
        <f t="shared" si="0"/>
        <v>4126.08</v>
      </c>
      <c r="I26" s="5" t="s">
        <v>176</v>
      </c>
    </row>
    <row r="27" spans="1:9">
      <c r="A27" s="1">
        <v>26</v>
      </c>
      <c r="B27" s="6" t="s">
        <v>177</v>
      </c>
      <c r="C27" s="1" t="s">
        <v>5</v>
      </c>
      <c r="D27" s="2">
        <v>175.94</v>
      </c>
      <c r="E27" s="1">
        <v>5</v>
      </c>
      <c r="F27" s="1">
        <v>2</v>
      </c>
      <c r="G27" s="1">
        <v>1</v>
      </c>
      <c r="H27" s="2">
        <f t="shared" si="0"/>
        <v>1759.4</v>
      </c>
      <c r="I27" s="1"/>
    </row>
    <row r="28" spans="1:9">
      <c r="A28" s="1">
        <v>27</v>
      </c>
      <c r="B28" s="6" t="s">
        <v>178</v>
      </c>
      <c r="C28" s="1" t="s">
        <v>5</v>
      </c>
      <c r="D28" s="2">
        <v>146.41999999999999</v>
      </c>
      <c r="E28" s="1">
        <v>5</v>
      </c>
      <c r="F28" s="1">
        <v>4</v>
      </c>
      <c r="G28" s="1">
        <v>1</v>
      </c>
      <c r="H28" s="2">
        <f t="shared" si="0"/>
        <v>2928.3999999999996</v>
      </c>
      <c r="I28" s="1"/>
    </row>
    <row r="29" spans="1:9">
      <c r="A29" s="1">
        <v>28</v>
      </c>
      <c r="B29" s="6" t="s">
        <v>153</v>
      </c>
      <c r="C29" s="1" t="s">
        <v>5</v>
      </c>
      <c r="D29" s="2">
        <v>72.61</v>
      </c>
      <c r="E29" s="1">
        <v>5</v>
      </c>
      <c r="F29" s="1">
        <v>2</v>
      </c>
      <c r="G29" s="1">
        <v>1</v>
      </c>
      <c r="H29" s="2">
        <f t="shared" si="0"/>
        <v>726.1</v>
      </c>
      <c r="I29" s="1"/>
    </row>
    <row r="30" spans="1:9">
      <c r="A30" s="1">
        <v>29</v>
      </c>
      <c r="B30" s="6" t="s">
        <v>179</v>
      </c>
      <c r="C30" s="1" t="s">
        <v>5</v>
      </c>
      <c r="D30" s="2">
        <v>192.68</v>
      </c>
      <c r="E30" s="1">
        <v>5</v>
      </c>
      <c r="F30" s="1">
        <v>2</v>
      </c>
      <c r="G30" s="1">
        <v>1</v>
      </c>
      <c r="H30" s="2">
        <f t="shared" si="0"/>
        <v>1926.8000000000002</v>
      </c>
      <c r="I30" s="1"/>
    </row>
    <row r="31" spans="1:9">
      <c r="A31" s="1">
        <v>30</v>
      </c>
      <c r="B31" s="6" t="s">
        <v>154</v>
      </c>
      <c r="C31" s="1" t="s">
        <v>5</v>
      </c>
      <c r="D31" s="2">
        <v>749.14</v>
      </c>
      <c r="E31" s="1">
        <v>4</v>
      </c>
      <c r="F31" s="1">
        <v>2</v>
      </c>
      <c r="G31" s="1">
        <v>1</v>
      </c>
      <c r="H31" s="2">
        <f t="shared" si="0"/>
        <v>5993.12</v>
      </c>
      <c r="I31" s="1"/>
    </row>
    <row r="32" spans="1:9">
      <c r="A32" s="1">
        <v>31</v>
      </c>
      <c r="B32" s="6" t="s">
        <v>129</v>
      </c>
      <c r="C32" s="1" t="s">
        <v>5</v>
      </c>
      <c r="D32" s="2">
        <v>1044.73</v>
      </c>
      <c r="E32" s="1">
        <v>5</v>
      </c>
      <c r="F32" s="1">
        <v>2</v>
      </c>
      <c r="G32" s="1">
        <v>1</v>
      </c>
      <c r="H32" s="2">
        <f t="shared" si="0"/>
        <v>10447.299999999999</v>
      </c>
      <c r="I32" s="1"/>
    </row>
    <row r="33" spans="1:9">
      <c r="A33" s="1">
        <v>32</v>
      </c>
      <c r="B33" s="6" t="s">
        <v>135</v>
      </c>
      <c r="C33" s="1" t="s">
        <v>5</v>
      </c>
      <c r="D33" s="2">
        <v>685.78</v>
      </c>
      <c r="E33" s="1">
        <v>5</v>
      </c>
      <c r="F33" s="1">
        <v>2</v>
      </c>
      <c r="G33" s="1">
        <v>2</v>
      </c>
      <c r="H33" s="2">
        <f t="shared" si="0"/>
        <v>13715.599999999999</v>
      </c>
      <c r="I33" s="5" t="s">
        <v>176</v>
      </c>
    </row>
    <row r="34" spans="1:9">
      <c r="A34" s="1">
        <v>33</v>
      </c>
      <c r="B34" s="6" t="s">
        <v>136</v>
      </c>
      <c r="C34" s="1" t="s">
        <v>5</v>
      </c>
      <c r="D34" s="2">
        <v>121.97</v>
      </c>
      <c r="E34" s="1">
        <v>5</v>
      </c>
      <c r="F34" s="1">
        <v>2</v>
      </c>
      <c r="G34" s="1">
        <v>1</v>
      </c>
      <c r="H34" s="2">
        <f t="shared" si="0"/>
        <v>1219.7</v>
      </c>
      <c r="I34" s="1"/>
    </row>
    <row r="35" spans="1:9">
      <c r="A35" s="1">
        <v>34</v>
      </c>
      <c r="B35" s="6" t="s">
        <v>155</v>
      </c>
      <c r="C35" s="1" t="s">
        <v>5</v>
      </c>
      <c r="D35" s="2">
        <v>113.68</v>
      </c>
      <c r="E35" s="1">
        <v>3</v>
      </c>
      <c r="F35" s="1">
        <v>2</v>
      </c>
      <c r="G35" s="1">
        <v>1</v>
      </c>
      <c r="H35" s="2">
        <f t="shared" si="0"/>
        <v>682.08</v>
      </c>
      <c r="I35" s="1"/>
    </row>
    <row r="36" spans="1:9" ht="18" customHeight="1">
      <c r="A36" s="1" t="s">
        <v>163</v>
      </c>
      <c r="D36" s="2">
        <f>SUBTOTAL(109,Tabela46[METRO LINEAR])</f>
        <v>16318.650000000003</v>
      </c>
      <c r="H36" s="2">
        <f>SUBTOTAL(109,Tabela46[TOTAL (METRO LINEAR)])</f>
        <v>197898.75999999998</v>
      </c>
      <c r="I36" s="1"/>
    </row>
  </sheetData>
  <sheetProtection algorithmName="SHA-512" hashValue="3I5BK6AwW8ZPKkmXRu/T6pQeOAjgUgk4YF8R6WRmHUAKwYKFUvpZ31iBbOSeE8fD/zokrlMYTZSu7usVnOTtrw==" saltValue="p02f+P7fTH0gpjkjipqWyA==" spinCount="100000" sheet="1" objects="1" scenarios="1" autoFilter="0"/>
  <pageMargins left="0.51181102362204722" right="0.51181102362204722" top="0.78740157480314965" bottom="0.78740157480314965" header="0.31496062992125984" footer="0.31496062992125984"/>
  <pageSetup paperSize="9" scale="69" fitToHeight="0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8"/>
  <sheetViews>
    <sheetView workbookViewId="0">
      <pane ySplit="1" topLeftCell="A2" activePane="bottomLeft" state="frozen"/>
      <selection pane="bottomLeft"/>
    </sheetView>
  </sheetViews>
  <sheetFormatPr defaultRowHeight="14.25"/>
  <cols>
    <col min="1" max="1" width="9.5" style="1" customWidth="1"/>
    <col min="2" max="2" width="31.25" bestFit="1" customWidth="1"/>
    <col min="3" max="3" width="13.875" style="1" bestFit="1" customWidth="1"/>
    <col min="4" max="4" width="11.875" style="2" bestFit="1" customWidth="1"/>
    <col min="5" max="5" width="17.25" style="1" bestFit="1" customWidth="1"/>
    <col min="6" max="6" width="11.25" style="1" bestFit="1" customWidth="1"/>
    <col min="7" max="7" width="19.375" bestFit="1" customWidth="1"/>
  </cols>
  <sheetData>
    <row r="1" spans="1:7" ht="30" customHeight="1">
      <c r="A1" s="3" t="s">
        <v>181</v>
      </c>
      <c r="B1" s="3" t="s">
        <v>162</v>
      </c>
      <c r="C1" s="3" t="s">
        <v>0</v>
      </c>
      <c r="D1" s="4" t="s">
        <v>1</v>
      </c>
      <c r="E1" s="3" t="s">
        <v>182</v>
      </c>
      <c r="F1" s="3" t="s">
        <v>2</v>
      </c>
      <c r="G1" s="3" t="s">
        <v>3</v>
      </c>
    </row>
    <row r="2" spans="1:7">
      <c r="A2" s="1">
        <v>1</v>
      </c>
      <c r="B2" t="s">
        <v>16</v>
      </c>
      <c r="C2" s="1" t="s">
        <v>5</v>
      </c>
      <c r="D2" s="2">
        <v>203.57</v>
      </c>
      <c r="E2" s="1">
        <v>3</v>
      </c>
      <c r="F2" s="1">
        <v>4</v>
      </c>
      <c r="G2" s="2">
        <f t="shared" ref="G2:G17" si="0">(D2*F2)*E2</f>
        <v>2442.84</v>
      </c>
    </row>
    <row r="3" spans="1:7">
      <c r="A3" s="1">
        <v>2</v>
      </c>
      <c r="B3" t="s">
        <v>50</v>
      </c>
      <c r="C3" s="1" t="s">
        <v>5</v>
      </c>
      <c r="D3" s="2">
        <v>1326.7</v>
      </c>
      <c r="E3" s="1">
        <v>3</v>
      </c>
      <c r="F3" s="1">
        <v>4</v>
      </c>
      <c r="G3" s="2">
        <f t="shared" si="0"/>
        <v>15920.400000000001</v>
      </c>
    </row>
    <row r="4" spans="1:7">
      <c r="A4" s="1">
        <v>3</v>
      </c>
      <c r="B4" t="s">
        <v>52</v>
      </c>
      <c r="C4" s="1" t="s">
        <v>5</v>
      </c>
      <c r="D4" s="2">
        <v>401.81</v>
      </c>
      <c r="E4" s="1">
        <v>3</v>
      </c>
      <c r="F4" s="1">
        <v>2</v>
      </c>
      <c r="G4" s="2">
        <f t="shared" si="0"/>
        <v>2410.86</v>
      </c>
    </row>
    <row r="5" spans="1:7">
      <c r="A5" s="1">
        <v>4</v>
      </c>
      <c r="B5" t="s">
        <v>157</v>
      </c>
      <c r="C5" s="1" t="s">
        <v>5</v>
      </c>
      <c r="D5" s="2">
        <v>678.16</v>
      </c>
      <c r="E5" s="1">
        <v>2</v>
      </c>
      <c r="F5" s="1">
        <v>2</v>
      </c>
      <c r="G5" s="2">
        <f t="shared" si="0"/>
        <v>2712.64</v>
      </c>
    </row>
    <row r="6" spans="1:7">
      <c r="A6" s="1">
        <v>5</v>
      </c>
      <c r="B6" t="s">
        <v>158</v>
      </c>
      <c r="C6" s="1" t="s">
        <v>5</v>
      </c>
      <c r="D6" s="2">
        <v>585.80999999999995</v>
      </c>
      <c r="E6" s="1">
        <v>2</v>
      </c>
      <c r="F6" s="1">
        <v>2</v>
      </c>
      <c r="G6" s="2">
        <f t="shared" si="0"/>
        <v>2343.2399999999998</v>
      </c>
    </row>
    <row r="7" spans="1:7">
      <c r="A7" s="1">
        <v>6</v>
      </c>
      <c r="B7" t="s">
        <v>81</v>
      </c>
      <c r="C7" s="1" t="s">
        <v>5</v>
      </c>
      <c r="D7" s="2">
        <v>713.48</v>
      </c>
      <c r="E7" s="1">
        <v>2</v>
      </c>
      <c r="F7" s="1">
        <v>2</v>
      </c>
      <c r="G7" s="2">
        <f t="shared" si="0"/>
        <v>2853.92</v>
      </c>
    </row>
    <row r="8" spans="1:7">
      <c r="A8" s="1">
        <v>7</v>
      </c>
      <c r="B8" t="s">
        <v>159</v>
      </c>
      <c r="C8" s="1" t="s">
        <v>5</v>
      </c>
      <c r="D8" s="2">
        <v>484.63</v>
      </c>
      <c r="E8" s="1">
        <v>2</v>
      </c>
      <c r="F8" s="1">
        <v>2</v>
      </c>
      <c r="G8" s="2">
        <f t="shared" si="0"/>
        <v>1938.52</v>
      </c>
    </row>
    <row r="9" spans="1:7">
      <c r="A9" s="1">
        <v>8</v>
      </c>
      <c r="B9" t="s">
        <v>149</v>
      </c>
      <c r="C9" s="1" t="s">
        <v>5</v>
      </c>
      <c r="D9" s="2">
        <v>713.94</v>
      </c>
      <c r="E9" s="1">
        <v>2</v>
      </c>
      <c r="F9" s="1">
        <v>2</v>
      </c>
      <c r="G9" s="2">
        <f t="shared" si="0"/>
        <v>2855.76</v>
      </c>
    </row>
    <row r="10" spans="1:7">
      <c r="A10" s="1">
        <v>9</v>
      </c>
      <c r="B10" t="s">
        <v>150</v>
      </c>
      <c r="C10" s="1" t="s">
        <v>5</v>
      </c>
      <c r="D10" s="2">
        <v>694.13</v>
      </c>
      <c r="E10" s="1">
        <v>3</v>
      </c>
      <c r="F10" s="1">
        <v>2</v>
      </c>
      <c r="G10" s="2">
        <f t="shared" si="0"/>
        <v>4164.78</v>
      </c>
    </row>
    <row r="11" spans="1:7">
      <c r="A11" s="1">
        <v>12</v>
      </c>
      <c r="B11" t="s">
        <v>160</v>
      </c>
      <c r="C11" s="1" t="s">
        <v>5</v>
      </c>
      <c r="D11" s="2">
        <v>689.79</v>
      </c>
      <c r="E11" s="1">
        <v>2</v>
      </c>
      <c r="F11" s="1">
        <v>2</v>
      </c>
      <c r="G11" s="2">
        <f t="shared" si="0"/>
        <v>2759.16</v>
      </c>
    </row>
    <row r="12" spans="1:7">
      <c r="A12" s="1">
        <v>13</v>
      </c>
      <c r="B12" t="s">
        <v>180</v>
      </c>
      <c r="C12" s="1" t="s">
        <v>5</v>
      </c>
      <c r="D12" s="2">
        <v>717.99</v>
      </c>
      <c r="E12" s="1">
        <v>3</v>
      </c>
      <c r="F12" s="1">
        <v>2</v>
      </c>
      <c r="G12" s="2">
        <f t="shared" si="0"/>
        <v>4307.9400000000005</v>
      </c>
    </row>
    <row r="13" spans="1:7">
      <c r="A13" s="1">
        <v>14</v>
      </c>
      <c r="B13" t="s">
        <v>116</v>
      </c>
      <c r="C13" s="1" t="s">
        <v>5</v>
      </c>
      <c r="D13" s="2">
        <v>699.36</v>
      </c>
      <c r="E13" s="1">
        <v>2</v>
      </c>
      <c r="F13" s="1">
        <v>2</v>
      </c>
      <c r="G13" s="2">
        <f t="shared" si="0"/>
        <v>2797.44</v>
      </c>
    </row>
    <row r="14" spans="1:7">
      <c r="A14" s="1">
        <v>15</v>
      </c>
      <c r="B14" t="s">
        <v>120</v>
      </c>
      <c r="C14" s="1" t="s">
        <v>5</v>
      </c>
      <c r="D14" s="2">
        <v>688.16</v>
      </c>
      <c r="E14" s="1">
        <v>3</v>
      </c>
      <c r="F14" s="1">
        <v>2</v>
      </c>
      <c r="G14" s="2">
        <f t="shared" si="0"/>
        <v>4128.96</v>
      </c>
    </row>
    <row r="15" spans="1:7">
      <c r="A15" s="1">
        <v>16</v>
      </c>
      <c r="B15" t="s">
        <v>154</v>
      </c>
      <c r="C15" s="1" t="s">
        <v>5</v>
      </c>
      <c r="D15" s="2">
        <v>713.64</v>
      </c>
      <c r="E15" s="1">
        <v>2</v>
      </c>
      <c r="F15" s="1">
        <v>2</v>
      </c>
      <c r="G15" s="2">
        <f t="shared" si="0"/>
        <v>2854.56</v>
      </c>
    </row>
    <row r="16" spans="1:7">
      <c r="A16" s="1">
        <v>17</v>
      </c>
      <c r="B16" t="s">
        <v>129</v>
      </c>
      <c r="C16" s="1" t="s">
        <v>5</v>
      </c>
      <c r="D16" s="2">
        <v>716.26</v>
      </c>
      <c r="E16" s="1">
        <v>2</v>
      </c>
      <c r="F16" s="1">
        <v>2</v>
      </c>
      <c r="G16" s="2">
        <f t="shared" si="0"/>
        <v>2865.04</v>
      </c>
    </row>
    <row r="17" spans="1:7">
      <c r="A17" s="1">
        <v>18</v>
      </c>
      <c r="B17" t="s">
        <v>161</v>
      </c>
      <c r="C17" s="1" t="s">
        <v>5</v>
      </c>
      <c r="D17" s="2">
        <v>688.52</v>
      </c>
      <c r="E17" s="1">
        <v>2</v>
      </c>
      <c r="F17" s="1">
        <v>2</v>
      </c>
      <c r="G17" s="2">
        <f t="shared" si="0"/>
        <v>2754.08</v>
      </c>
    </row>
    <row r="18" spans="1:7" ht="18" customHeight="1">
      <c r="A18" s="1" t="s">
        <v>163</v>
      </c>
      <c r="D18" s="2">
        <f>SUBTOTAL(109,Tabela467[METRO LINEAR])</f>
        <v>10715.95</v>
      </c>
      <c r="G18" s="2">
        <f>SUBTOTAL(109,Tabela467[TOTAL (METRO LINEAR)])</f>
        <v>60110.14</v>
      </c>
    </row>
  </sheetData>
  <sheetProtection algorithmName="SHA-512" hashValue="4JcPTTIxcY3l/JWRJEu3XYqra21RHaechcKVEzBtNNbHjPvGkOLUFvMCWfTq7Rl6RQR4Ztl19yrDVGqXYx8lDg==" saltValue="AkjjH5qvwIatGabEJKyQag==" spinCount="100000" sheet="1" objects="1" scenarios="1" autoFilter="0"/>
  <pageMargins left="0.51181102362204722" right="0.51181102362204722" top="0.78740157480314965" bottom="0.78740157480314965" header="0.31496062992125984" footer="0.31496062992125984"/>
  <pageSetup paperSize="9" fitToHeight="0" orientation="landscape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E6010-2767-4BB6-90F7-917DFE46D228}">
  <dimension ref="A1:E7"/>
  <sheetViews>
    <sheetView tabSelected="1" workbookViewId="0">
      <selection activeCell="C8" sqref="C8"/>
    </sheetView>
  </sheetViews>
  <sheetFormatPr defaultRowHeight="14.25"/>
  <cols>
    <col min="1" max="1" width="5.5" bestFit="1" customWidth="1"/>
    <col min="2" max="2" width="31.25" bestFit="1" customWidth="1"/>
    <col min="3" max="3" width="21" customWidth="1"/>
    <col min="4" max="4" width="16.5" customWidth="1"/>
    <col min="5" max="5" width="18.875" bestFit="1" customWidth="1"/>
  </cols>
  <sheetData>
    <row r="1" spans="1:5" ht="30.75" thickBot="1">
      <c r="A1" s="7" t="s">
        <v>181</v>
      </c>
      <c r="B1" s="8" t="s">
        <v>162</v>
      </c>
      <c r="C1" s="9" t="s">
        <v>184</v>
      </c>
      <c r="D1" s="8" t="s">
        <v>185</v>
      </c>
      <c r="E1" s="8" t="s">
        <v>186</v>
      </c>
    </row>
    <row r="2" spans="1:5" ht="15.75" thickTop="1">
      <c r="A2" s="12">
        <v>1</v>
      </c>
      <c r="B2" s="13" t="s">
        <v>183</v>
      </c>
      <c r="C2" s="14">
        <f>Tabela4[[#Totals],[METRO LINEAR]]</f>
        <v>82125.170000000013</v>
      </c>
      <c r="D2" s="14">
        <f>Tabela4[[#Totals],[TOTAL (METRO LINEAR)]]</f>
        <v>405769.13999999996</v>
      </c>
      <c r="E2" s="15" t="s">
        <v>1</v>
      </c>
    </row>
    <row r="3" spans="1:5" ht="15">
      <c r="A3" s="16"/>
      <c r="B3" s="16" t="s">
        <v>137</v>
      </c>
      <c r="C3" s="17">
        <f>Tabela46[[#Totals],[METRO LINEAR]]</f>
        <v>16318.650000000003</v>
      </c>
      <c r="D3" s="17">
        <f>Tabela46[[#Totals],[TOTAL (METRO LINEAR)]]</f>
        <v>197898.75999999998</v>
      </c>
      <c r="E3" s="15" t="s">
        <v>1</v>
      </c>
    </row>
    <row r="4" spans="1:5" ht="15">
      <c r="A4" s="16"/>
      <c r="B4" s="16" t="s">
        <v>156</v>
      </c>
      <c r="C4" s="17">
        <f>Tabela467[[#Totals],[METRO LINEAR]]</f>
        <v>10715.95</v>
      </c>
      <c r="D4" s="17">
        <f>Tabela467[[#Totals],[TOTAL (METRO LINEAR)]]</f>
        <v>60110.14</v>
      </c>
      <c r="E4" s="15" t="s">
        <v>1</v>
      </c>
    </row>
    <row r="5" spans="1:5" ht="15">
      <c r="B5" s="10" t="s">
        <v>188</v>
      </c>
      <c r="C5" s="11">
        <f>SUM(C2,C3,C4)</f>
        <v>109159.77000000002</v>
      </c>
      <c r="D5" s="11">
        <f>SUM(D2,D3:D4)</f>
        <v>663778.03999999992</v>
      </c>
      <c r="E5" s="19" t="s">
        <v>1</v>
      </c>
    </row>
    <row r="6" spans="1:5" ht="15">
      <c r="B6" s="10" t="s">
        <v>189</v>
      </c>
      <c r="C6" s="11"/>
      <c r="D6" s="11">
        <f>D5*52</f>
        <v>34516458.079999998</v>
      </c>
      <c r="E6" s="19" t="s">
        <v>1</v>
      </c>
    </row>
    <row r="7" spans="1:5">
      <c r="C7" s="2"/>
      <c r="D7" s="2"/>
      <c r="E7" s="1"/>
    </row>
  </sheetData>
  <sheetProtection algorithmName="SHA-512" hashValue="RXcuBj9BwLR1ZAiL9RYl1Wut0zx6Eq3Rcpd0mX4sVs7KcUS+s+KcjbsPBLodAuMLrTKuDIUyC1OweCzJF7XOWA==" saltValue="C4NIc7dKJQMQE7hpmPORkg==" spinCount="100000" sheet="1" objects="1" scenarios="1"/>
  <printOptions horizontalCentered="1"/>
  <pageMargins left="0.51181102362204722" right="0.51181102362204722" top="0.78740157480314965" bottom="0.78740157480314965" header="0.31496062992125984" footer="0.31496062992125984"/>
  <pageSetup paperSize="9" orientation="landscape" verticalDpi="0" r:id="rId1"/>
  <ignoredErrors>
    <ignoredError sqref="D3:D6 C3:C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333</TotalTime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AVENIDAS E RUAS</vt:lpstr>
      <vt:lpstr>CENTRO 01</vt:lpstr>
      <vt:lpstr>CENTRO 02</vt:lpstr>
      <vt:lpstr>RESUMO</vt:lpstr>
      <vt:lpstr>'AVENIDAS E RUAS'!Area_de_impressao</vt:lpstr>
      <vt:lpstr>'AVENIDAS E RUAS'!Titulos_de_impressao</vt:lpstr>
      <vt:lpstr>'CENTRO 01'!Titulos_de_impressao</vt:lpstr>
      <vt:lpstr>'CENTRO 02'!Titulos_de_impressao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2019-02-15T17:29:04Z</cp:lastPrinted>
  <dcterms:created xsi:type="dcterms:W3CDTF">2018-11-28T07:08:39Z</dcterms:created>
  <dcterms:modified xsi:type="dcterms:W3CDTF">2019-02-16T12:02:43Z</dcterms:modified>
</cp:coreProperties>
</file>